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slicerCaches/slicerCache11.xml" ContentType="application/vnd.ms-excel.slicerCache+xml"/>
  <Override PartName="/xl/slicerCaches/slicerCache12.xml" ContentType="application/vnd.ms-excel.slicerCache+xml"/>
  <Override PartName="/xl/slicerCaches/slicerCache13.xml" ContentType="application/vnd.ms-excel.slicerCache+xml"/>
  <Override PartName="/xl/slicerCaches/slicerCache14.xml" ContentType="application/vnd.ms-excel.slicerCache+xml"/>
  <Override PartName="/xl/slicerCaches/slicerCache15.xml" ContentType="application/vnd.ms-excel.slicerCache+xml"/>
  <Override PartName="/xl/slicerCaches/slicerCache16.xml" ContentType="application/vnd.ms-excel.slicerCache+xml"/>
  <Override PartName="/xl/slicerCaches/slicerCache17.xml" ContentType="application/vnd.ms-excel.slicerCache+xml"/>
  <Override PartName="/xl/slicerCaches/slicerCache18.xml" ContentType="application/vnd.ms-excel.slicerCache+xml"/>
  <Override PartName="/xl/slicerCaches/slicerCache19.xml" ContentType="application/vnd.ms-excel.slicerCache+xml"/>
  <Override PartName="/xl/slicerCaches/slicerCache20.xml" ContentType="application/vnd.ms-excel.slicerCache+xml"/>
  <Override PartName="/xl/slicerCaches/slicerCache21.xml" ContentType="application/vnd.ms-excel.slicerCache+xml"/>
  <Override PartName="/xl/slicerCaches/slicerCache22.xml" ContentType="application/vnd.ms-excel.slicerCache+xml"/>
  <Override PartName="/xl/slicerCaches/slicerCache23.xml" ContentType="application/vnd.ms-excel.slicerCache+xml"/>
  <Override PartName="/xl/slicerCaches/slicerCache24.xml" ContentType="application/vnd.ms-excel.slicerCache+xml"/>
  <Override PartName="/xl/slicerCaches/slicerCache25.xml" ContentType="application/vnd.ms-excel.slicerCache+xml"/>
  <Override PartName="/xl/slicerCaches/slicerCache26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drawings/drawing2.xml" ContentType="application/vnd.openxmlformats-officedocument.drawing+xml"/>
  <Override PartName="/xl/slicers/slicer2.xml" ContentType="application/vnd.ms-excel.slicer+xml"/>
  <Override PartName="/xl/drawings/drawing3.xml" ContentType="application/vnd.openxmlformats-officedocument.drawing+xml"/>
  <Override PartName="/xl/slicers/slicer3.xml" ContentType="application/vnd.ms-excel.slicer+xml"/>
  <Override PartName="/xl/drawings/drawing4.xml" ContentType="application/vnd.openxmlformats-officedocument.drawing+xml"/>
  <Override PartName="/xl/slicers/slicer4.xml" ContentType="application/vnd.ms-excel.slicer+xml"/>
  <Override PartName="/xl/drawings/drawing5.xml" ContentType="application/vnd.openxmlformats-officedocument.drawing+xml"/>
  <Override PartName="/xl/slicers/slicer5.xml" ContentType="application/vnd.ms-excel.slicer+xml"/>
  <Override PartName="/xl/drawings/drawing6.xml" ContentType="application/vnd.openxmlformats-officedocument.drawing+xml"/>
  <Override PartName="/xl/slicers/slicer6.xml" ContentType="application/vnd.ms-excel.slicer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tables/table7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1.xml" ContentType="application/vnd.openxmlformats-officedocument.spreadsheetml.table+xml"/>
  <Override PartName="/xl/tables/table5.xml" ContentType="application/vnd.openxmlformats-officedocument.spreadsheetml.table+xml"/>
  <Override PartName="/xl/tables/table4.xml" ContentType="application/vnd.openxmlformats-officedocument.spreadsheetml.table+xml"/>
  <Override PartName="/xl/tables/table6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T:\Equipe Rafael\Microsoft\Microsoft CSP\Listas de preços\Lista Vendedores\2026\05 - Maio 26\"/>
    </mc:Choice>
  </mc:AlternateContent>
  <xr:revisionPtr revIDLastSave="0" documentId="13_ncr:1_{BFE6D058-B0EC-4ABE-BC15-F4A156AB7B61}" xr6:coauthVersionLast="47" xr6:coauthVersionMax="47" xr10:uidLastSave="{00000000-0000-0000-0000-000000000000}"/>
  <workbookProtection workbookAlgorithmName="SHA-512" workbookHashValue="aVFrBNKKdhX/exx8Id0Lgk8KV61JIZCM4rKzrIAXacp8D96oL09egpYyJt4bCB0qNn1jXD5LFLAncizqwnGHgw==" workbookSaltValue="qcrjc0SmDeE8EpmcpVovGg==" workbookSpinCount="100000" lockStructure="1"/>
  <bookViews>
    <workbookView showSheetTabs="0" xWindow="28680" yWindow="-120" windowWidth="29040" windowHeight="15720" tabRatio="824" activeTab="6" xr2:uid="{293403E7-1150-493A-BA3F-B9C377C79E22}"/>
  </bookViews>
  <sheets>
    <sheet name="NCE" sheetId="6" r:id="rId1"/>
    <sheet name="NCE EDUC" sheetId="15" r:id="rId2"/>
    <sheet name="Perpetuo CORP" sheetId="8" r:id="rId3"/>
    <sheet name="Perpetuo EDUC" sheetId="1" r:id="rId4"/>
    <sheet name="PRO RATA" sheetId="13" r:id="rId5"/>
    <sheet name="Servidores" sheetId="4" r:id="rId6"/>
    <sheet name="Home" sheetId="5" r:id="rId7"/>
    <sheet name="Segmento educ e corp" sheetId="14" r:id="rId8"/>
    <sheet name="Segmento PER." sheetId="7" r:id="rId9"/>
    <sheet name="Cotação" sheetId="2" r:id="rId10"/>
    <sheet name="PNs" sheetId="3" state="hidden" r:id="rId11"/>
  </sheets>
  <definedNames>
    <definedName name="_xlnm._FilterDatabase" localSheetId="0" hidden="1">NCE!$B$13:$N$1190</definedName>
    <definedName name="_xlnm._FilterDatabase" localSheetId="1" hidden="1">'NCE EDUC'!$B$13:$N$1284</definedName>
    <definedName name="_xlnm._FilterDatabase" localSheetId="10" hidden="1">PNs!$A$1:$H$2336</definedName>
    <definedName name="SegmentaçãodeDados_BillingPlan">#N/A</definedName>
    <definedName name="SegmentaçãodeDados_BillingPlan1">#N/A</definedName>
    <definedName name="SegmentaçãodeDados_Coluna1">#N/A</definedName>
    <definedName name="SegmentaçãodeDados_Coluna11">#N/A</definedName>
    <definedName name="SegmentaçãodeDados_Compra">#N/A</definedName>
    <definedName name="SegmentaçãodeDados_Compra1">#N/A</definedName>
    <definedName name="SegmentaçãodeDados_Família_21">#N/A</definedName>
    <definedName name="SegmentaçãodeDados_Família_211">#N/A</definedName>
    <definedName name="SegmentaçãodeDados_Família1">#N/A</definedName>
    <definedName name="SegmentaçãodeDados_Família11">#N/A</definedName>
    <definedName name="SegmentaçãodeDados_Fidelidade">#N/A</definedName>
    <definedName name="SegmentaçãodeDados_Fidelidade1">#N/A</definedName>
    <definedName name="SegmentaçãodeDados_Meses">#N/A</definedName>
    <definedName name="SegmentaçãodeDados_PN_anual">#N/A</definedName>
    <definedName name="SegmentaçãodeDados_PN_Pro_Rata">#N/A</definedName>
    <definedName name="SegmentaçãodeDados_Segmento">#N/A</definedName>
    <definedName name="SegmentaçãodeDados_Segmento1">#N/A</definedName>
    <definedName name="SegmentaçãodeDados_SKU">#N/A</definedName>
    <definedName name="SegmentaçãodeDados_SKU1">#N/A</definedName>
    <definedName name="SegmentaçãodeDados_SkuTitle">#N/A</definedName>
    <definedName name="SegmentaçãodeDados_SkuTitle1">#N/A</definedName>
    <definedName name="SegmentaçãodeDados_TermDuration">#N/A</definedName>
    <definedName name="SegmentaçãodeDados_TermDuration1">#N/A</definedName>
    <definedName name="SegmentaçãodeDados_Tipo1">#N/A</definedName>
    <definedName name="SegmentaçãodeDados_Tipo11">#N/A</definedName>
    <definedName name="SegmentaçãodeDados_Tipo2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2"/>
        <x14:slicerCache r:id="rId13"/>
        <x14:slicerCache r:id="rId14"/>
        <x14:slicerCache r:id="rId15"/>
        <x14:slicerCache r:id="rId16"/>
        <x14:slicerCache r:id="rId17"/>
        <x14:slicerCache r:id="rId18"/>
        <x14:slicerCache r:id="rId19"/>
        <x14:slicerCache r:id="rId20"/>
        <x14:slicerCache r:id="rId21"/>
        <x14:slicerCache r:id="rId22"/>
        <x14:slicerCache r:id="rId23"/>
        <x14:slicerCache r:id="rId24"/>
        <x14:slicerCache r:id="rId25"/>
        <x14:slicerCache r:id="rId26"/>
        <x14:slicerCache r:id="rId27"/>
        <x14:slicerCache r:id="rId28"/>
        <x14:slicerCache r:id="rId29"/>
        <x14:slicerCache r:id="rId30"/>
        <x14:slicerCache r:id="rId31"/>
        <x14:slicerCache r:id="rId32"/>
        <x14:slicerCache r:id="rId33"/>
        <x14:slicerCache r:id="rId34"/>
        <x14:slicerCache r:id="rId35"/>
        <x14:slicerCache r:id="rId36"/>
        <x14:slicerCache r:id="rId37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39" i="3" l="1"/>
  <c r="D2340" i="3"/>
  <c r="D2341" i="3"/>
  <c r="D2342" i="3"/>
  <c r="D2343" i="3"/>
  <c r="D2344" i="3"/>
  <c r="D2345" i="3"/>
  <c r="D2346" i="3"/>
  <c r="D2347" i="3"/>
  <c r="D2348" i="3"/>
  <c r="D2349" i="3"/>
  <c r="D2350" i="3"/>
  <c r="D2351" i="3"/>
  <c r="D2338" i="3"/>
  <c r="D2337" i="3"/>
  <c r="C2338" i="3"/>
  <c r="C2339" i="3"/>
  <c r="C2340" i="3"/>
  <c r="C2341" i="3"/>
  <c r="C2342" i="3"/>
  <c r="C2343" i="3"/>
  <c r="C2344" i="3"/>
  <c r="C2345" i="3"/>
  <c r="C2346" i="3"/>
  <c r="C2347" i="3"/>
  <c r="C2348" i="3"/>
  <c r="C2349" i="3"/>
  <c r="C2350" i="3"/>
  <c r="C2351" i="3"/>
  <c r="C2337" i="3"/>
  <c r="G2336" i="3" l="1"/>
  <c r="F2336" i="3"/>
  <c r="G2335" i="3"/>
  <c r="F2335" i="3"/>
  <c r="G2334" i="3"/>
  <c r="F2334" i="3"/>
  <c r="G2333" i="3"/>
  <c r="F2333" i="3"/>
  <c r="G2332" i="3"/>
  <c r="F2332" i="3"/>
  <c r="G2331" i="3"/>
  <c r="F2331" i="3"/>
  <c r="G2330" i="3"/>
  <c r="F2330" i="3"/>
  <c r="G2329" i="3"/>
  <c r="F2329" i="3"/>
  <c r="G2328" i="3"/>
  <c r="F2328" i="3"/>
  <c r="G2327" i="3"/>
  <c r="F2327" i="3"/>
  <c r="G2326" i="3"/>
  <c r="F2326" i="3"/>
  <c r="G2325" i="3"/>
  <c r="F2325" i="3"/>
  <c r="G2324" i="3"/>
  <c r="F2324" i="3"/>
  <c r="G2323" i="3"/>
  <c r="F2323" i="3"/>
  <c r="G2322" i="3"/>
  <c r="F2322" i="3"/>
  <c r="G2321" i="3"/>
  <c r="F2321" i="3"/>
  <c r="G2320" i="3"/>
  <c r="F2320" i="3"/>
  <c r="G2319" i="3"/>
  <c r="F2319" i="3"/>
  <c r="G2318" i="3"/>
  <c r="F2318" i="3"/>
  <c r="G2317" i="3"/>
  <c r="F2317" i="3"/>
  <c r="G2316" i="3"/>
  <c r="F2316" i="3"/>
  <c r="G2315" i="3"/>
  <c r="F2315" i="3"/>
  <c r="G2314" i="3"/>
  <c r="F2314" i="3"/>
  <c r="G2313" i="3"/>
  <c r="F2313" i="3"/>
  <c r="G2312" i="3"/>
  <c r="F2312" i="3"/>
  <c r="G2311" i="3"/>
  <c r="F2311" i="3"/>
  <c r="G2310" i="3"/>
  <c r="F2310" i="3"/>
  <c r="G2309" i="3"/>
  <c r="F2309" i="3"/>
  <c r="G2308" i="3"/>
  <c r="F2308" i="3"/>
  <c r="G2307" i="3"/>
  <c r="F2307" i="3"/>
  <c r="D2308" i="3"/>
  <c r="D2309" i="3"/>
  <c r="D2310" i="3"/>
  <c r="D2311" i="3"/>
  <c r="D2312" i="3"/>
  <c r="D2313" i="3"/>
  <c r="D2314" i="3"/>
  <c r="D2315" i="3"/>
  <c r="D2316" i="3"/>
  <c r="D2317" i="3"/>
  <c r="D2318" i="3"/>
  <c r="D2319" i="3"/>
  <c r="D2320" i="3"/>
  <c r="D2321" i="3"/>
  <c r="D2322" i="3"/>
  <c r="D2323" i="3"/>
  <c r="D2324" i="3"/>
  <c r="D2325" i="3"/>
  <c r="D2326" i="3"/>
  <c r="D2327" i="3"/>
  <c r="D2328" i="3"/>
  <c r="D2329" i="3"/>
  <c r="D2330" i="3"/>
  <c r="D2331" i="3"/>
  <c r="D2332" i="3"/>
  <c r="D2333" i="3"/>
  <c r="D2334" i="3"/>
  <c r="D2335" i="3"/>
  <c r="D2336" i="3"/>
  <c r="D2307" i="3"/>
  <c r="C2308" i="3"/>
  <c r="C2309" i="3"/>
  <c r="C2310" i="3"/>
  <c r="C2311" i="3"/>
  <c r="C2312" i="3"/>
  <c r="C2313" i="3"/>
  <c r="C2314" i="3"/>
  <c r="C2315" i="3"/>
  <c r="C2316" i="3"/>
  <c r="C2317" i="3"/>
  <c r="C2318" i="3"/>
  <c r="C2319" i="3"/>
  <c r="C2320" i="3"/>
  <c r="C2321" i="3"/>
  <c r="C2322" i="3"/>
  <c r="C2323" i="3"/>
  <c r="C2324" i="3"/>
  <c r="C2325" i="3"/>
  <c r="C2326" i="3"/>
  <c r="C2327" i="3"/>
  <c r="C2328" i="3"/>
  <c r="C2329" i="3"/>
  <c r="C2330" i="3"/>
  <c r="C2331" i="3"/>
  <c r="C2332" i="3"/>
  <c r="C2333" i="3"/>
  <c r="C2334" i="3"/>
  <c r="C2335" i="3"/>
  <c r="C2336" i="3"/>
  <c r="C2307" i="3"/>
  <c r="F2263" i="3"/>
  <c r="F2264" i="3"/>
  <c r="F2265" i="3"/>
  <c r="F2266" i="3"/>
  <c r="F2267" i="3"/>
  <c r="F2268" i="3"/>
  <c r="F2269" i="3"/>
  <c r="F2270" i="3"/>
  <c r="F2271" i="3"/>
  <c r="F2272" i="3"/>
  <c r="F2273" i="3"/>
  <c r="F2274" i="3"/>
  <c r="F2275" i="3"/>
  <c r="F2276" i="3"/>
  <c r="F2277" i="3"/>
  <c r="F2278" i="3"/>
  <c r="F2279" i="3"/>
  <c r="F2280" i="3"/>
  <c r="F2281" i="3"/>
  <c r="F2282" i="3"/>
  <c r="F2283" i="3"/>
  <c r="F2284" i="3"/>
  <c r="F2285" i="3"/>
  <c r="F2286" i="3"/>
  <c r="F2287" i="3"/>
  <c r="F2288" i="3"/>
  <c r="F2289" i="3"/>
  <c r="F2290" i="3"/>
  <c r="F2291" i="3"/>
  <c r="F2292" i="3"/>
  <c r="F2293" i="3"/>
  <c r="F2294" i="3"/>
  <c r="F2295" i="3"/>
  <c r="F2296" i="3"/>
  <c r="F2297" i="3"/>
  <c r="F2298" i="3"/>
  <c r="F2299" i="3"/>
  <c r="F2300" i="3"/>
  <c r="F2301" i="3"/>
  <c r="F2302" i="3"/>
  <c r="F2303" i="3"/>
  <c r="F2304" i="3"/>
  <c r="F2305" i="3"/>
  <c r="F2306" i="3"/>
  <c r="F2262" i="3"/>
  <c r="D2263" i="3"/>
  <c r="D2264" i="3"/>
  <c r="D2265" i="3"/>
  <c r="D2266" i="3"/>
  <c r="D2267" i="3"/>
  <c r="D2268" i="3"/>
  <c r="D2269" i="3"/>
  <c r="D2270" i="3"/>
  <c r="D2271" i="3"/>
  <c r="D2272" i="3"/>
  <c r="D2273" i="3"/>
  <c r="D2274" i="3"/>
  <c r="D2275" i="3"/>
  <c r="D2276" i="3"/>
  <c r="D2277" i="3"/>
  <c r="D2278" i="3"/>
  <c r="D2279" i="3"/>
  <c r="D2280" i="3"/>
  <c r="D2281" i="3"/>
  <c r="D2282" i="3"/>
  <c r="D2283" i="3"/>
  <c r="D2284" i="3"/>
  <c r="D2285" i="3"/>
  <c r="D2286" i="3"/>
  <c r="D2287" i="3"/>
  <c r="D2288" i="3"/>
  <c r="D2289" i="3"/>
  <c r="D2290" i="3"/>
  <c r="D2291" i="3"/>
  <c r="D2292" i="3"/>
  <c r="D2293" i="3"/>
  <c r="D2294" i="3"/>
  <c r="D2295" i="3"/>
  <c r="D2296" i="3"/>
  <c r="D2297" i="3"/>
  <c r="D2298" i="3"/>
  <c r="D2299" i="3"/>
  <c r="D2300" i="3"/>
  <c r="D2301" i="3"/>
  <c r="D2302" i="3"/>
  <c r="D2303" i="3"/>
  <c r="D2304" i="3"/>
  <c r="D2305" i="3"/>
  <c r="D2306" i="3"/>
  <c r="D2262" i="3"/>
  <c r="C2263" i="3"/>
  <c r="C2264" i="3"/>
  <c r="C2265" i="3"/>
  <c r="C2266" i="3"/>
  <c r="C2267" i="3"/>
  <c r="C2268" i="3"/>
  <c r="C2269" i="3"/>
  <c r="C2270" i="3"/>
  <c r="C2271" i="3"/>
  <c r="C2272" i="3"/>
  <c r="C2273" i="3"/>
  <c r="C2274" i="3"/>
  <c r="C2275" i="3"/>
  <c r="C2276" i="3"/>
  <c r="C2277" i="3"/>
  <c r="C2278" i="3"/>
  <c r="C2279" i="3"/>
  <c r="C2280" i="3"/>
  <c r="C2281" i="3"/>
  <c r="C2282" i="3"/>
  <c r="C2283" i="3"/>
  <c r="C2284" i="3"/>
  <c r="C2285" i="3"/>
  <c r="C2286" i="3"/>
  <c r="C2287" i="3"/>
  <c r="C2288" i="3"/>
  <c r="C2289" i="3"/>
  <c r="C2290" i="3"/>
  <c r="C2291" i="3"/>
  <c r="C2292" i="3"/>
  <c r="C2293" i="3"/>
  <c r="C2294" i="3"/>
  <c r="C2295" i="3"/>
  <c r="C2296" i="3"/>
  <c r="C2297" i="3"/>
  <c r="C2298" i="3"/>
  <c r="C2299" i="3"/>
  <c r="C2300" i="3"/>
  <c r="C2301" i="3"/>
  <c r="C2302" i="3"/>
  <c r="C2303" i="3"/>
  <c r="C2304" i="3"/>
  <c r="C2305" i="3"/>
  <c r="C2306" i="3"/>
  <c r="C2262" i="3"/>
  <c r="D2100" i="3"/>
  <c r="F2100" i="3"/>
  <c r="G2100" i="3"/>
  <c r="D2101" i="3"/>
  <c r="F2101" i="3"/>
  <c r="G2101" i="3"/>
  <c r="D2102" i="3"/>
  <c r="F2102" i="3"/>
  <c r="G2102" i="3"/>
  <c r="D2103" i="3"/>
  <c r="F2103" i="3"/>
  <c r="G2103" i="3"/>
  <c r="D2104" i="3"/>
  <c r="F2104" i="3"/>
  <c r="G2104" i="3"/>
  <c r="D2105" i="3"/>
  <c r="F2105" i="3"/>
  <c r="G2105" i="3"/>
  <c r="D2106" i="3"/>
  <c r="F2106" i="3"/>
  <c r="G2106" i="3"/>
  <c r="D2107" i="3"/>
  <c r="F2107" i="3"/>
  <c r="G2107" i="3"/>
  <c r="D2108" i="3"/>
  <c r="F2108" i="3"/>
  <c r="G2108" i="3"/>
  <c r="D2109" i="3"/>
  <c r="F2109" i="3"/>
  <c r="G2109" i="3"/>
  <c r="D2110" i="3"/>
  <c r="F2110" i="3"/>
  <c r="G2110" i="3"/>
  <c r="D2111" i="3"/>
  <c r="F2111" i="3"/>
  <c r="G2111" i="3"/>
  <c r="D2112" i="3"/>
  <c r="F2112" i="3"/>
  <c r="G2112" i="3"/>
  <c r="D2113" i="3"/>
  <c r="F2113" i="3"/>
  <c r="G2113" i="3"/>
  <c r="D2114" i="3"/>
  <c r="F2114" i="3"/>
  <c r="G2114" i="3"/>
  <c r="D2115" i="3"/>
  <c r="F2115" i="3"/>
  <c r="G2115" i="3"/>
  <c r="D2116" i="3"/>
  <c r="F2116" i="3"/>
  <c r="G2116" i="3"/>
  <c r="D2117" i="3"/>
  <c r="F2117" i="3"/>
  <c r="G2117" i="3"/>
  <c r="D2118" i="3"/>
  <c r="F2118" i="3"/>
  <c r="G2118" i="3"/>
  <c r="D2119" i="3"/>
  <c r="F2119" i="3"/>
  <c r="G2119" i="3"/>
  <c r="D2120" i="3"/>
  <c r="F2120" i="3"/>
  <c r="G2120" i="3"/>
  <c r="D2121" i="3"/>
  <c r="F2121" i="3"/>
  <c r="G2121" i="3"/>
  <c r="D2122" i="3"/>
  <c r="F2122" i="3"/>
  <c r="G2122" i="3"/>
  <c r="D2123" i="3"/>
  <c r="F2123" i="3"/>
  <c r="G2123" i="3"/>
  <c r="D2124" i="3"/>
  <c r="F2124" i="3"/>
  <c r="G2124" i="3"/>
  <c r="D2125" i="3"/>
  <c r="F2125" i="3"/>
  <c r="G2125" i="3"/>
  <c r="D2126" i="3"/>
  <c r="F2126" i="3"/>
  <c r="G2126" i="3"/>
  <c r="D2127" i="3"/>
  <c r="F2127" i="3"/>
  <c r="G2127" i="3"/>
  <c r="D2128" i="3"/>
  <c r="F2128" i="3"/>
  <c r="G2128" i="3"/>
  <c r="D2129" i="3"/>
  <c r="F2129" i="3"/>
  <c r="G2129" i="3"/>
  <c r="D2130" i="3"/>
  <c r="F2130" i="3"/>
  <c r="G2130" i="3"/>
  <c r="D2131" i="3"/>
  <c r="F2131" i="3"/>
  <c r="G2131" i="3"/>
  <c r="D2132" i="3"/>
  <c r="F2132" i="3"/>
  <c r="G2132" i="3"/>
  <c r="D2133" i="3"/>
  <c r="F2133" i="3"/>
  <c r="G2133" i="3"/>
  <c r="D2134" i="3"/>
  <c r="F2134" i="3"/>
  <c r="G2134" i="3"/>
  <c r="D2135" i="3"/>
  <c r="F2135" i="3"/>
  <c r="G2135" i="3"/>
  <c r="D2136" i="3"/>
  <c r="F2136" i="3"/>
  <c r="G2136" i="3"/>
  <c r="D2137" i="3"/>
  <c r="F2137" i="3"/>
  <c r="G2137" i="3"/>
  <c r="D2138" i="3"/>
  <c r="F2138" i="3"/>
  <c r="G2138" i="3"/>
  <c r="D2139" i="3"/>
  <c r="F2139" i="3"/>
  <c r="G2139" i="3"/>
  <c r="D2140" i="3"/>
  <c r="F2140" i="3"/>
  <c r="G2140" i="3"/>
  <c r="D2141" i="3"/>
  <c r="F2141" i="3"/>
  <c r="G2141" i="3"/>
  <c r="D2142" i="3"/>
  <c r="F2142" i="3"/>
  <c r="G2142" i="3"/>
  <c r="D2143" i="3"/>
  <c r="F2143" i="3"/>
  <c r="G2143" i="3"/>
  <c r="D2144" i="3"/>
  <c r="F2144" i="3"/>
  <c r="G2144" i="3"/>
  <c r="D2145" i="3"/>
  <c r="F2145" i="3"/>
  <c r="G2145" i="3"/>
  <c r="D2146" i="3"/>
  <c r="F2146" i="3"/>
  <c r="G2146" i="3"/>
  <c r="D2147" i="3"/>
  <c r="F2147" i="3"/>
  <c r="G2147" i="3"/>
  <c r="D2148" i="3"/>
  <c r="F2148" i="3"/>
  <c r="G2148" i="3"/>
  <c r="D2149" i="3"/>
  <c r="F2149" i="3"/>
  <c r="G2149" i="3"/>
  <c r="D2150" i="3"/>
  <c r="F2150" i="3"/>
  <c r="G2150" i="3"/>
  <c r="D2151" i="3"/>
  <c r="F2151" i="3"/>
  <c r="G2151" i="3"/>
  <c r="D2152" i="3"/>
  <c r="F2152" i="3"/>
  <c r="G2152" i="3"/>
  <c r="D2153" i="3"/>
  <c r="F2153" i="3"/>
  <c r="G2153" i="3"/>
  <c r="D2154" i="3"/>
  <c r="F2154" i="3"/>
  <c r="G2154" i="3"/>
  <c r="D2155" i="3"/>
  <c r="F2155" i="3"/>
  <c r="G2155" i="3"/>
  <c r="D2156" i="3"/>
  <c r="F2156" i="3"/>
  <c r="G2156" i="3"/>
  <c r="D2157" i="3"/>
  <c r="F2157" i="3"/>
  <c r="G2157" i="3"/>
  <c r="D2158" i="3"/>
  <c r="F2158" i="3"/>
  <c r="G2158" i="3"/>
  <c r="D2159" i="3"/>
  <c r="F2159" i="3"/>
  <c r="G2159" i="3"/>
  <c r="D2160" i="3"/>
  <c r="F2160" i="3"/>
  <c r="G2160" i="3"/>
  <c r="D2161" i="3"/>
  <c r="F2161" i="3"/>
  <c r="G2161" i="3"/>
  <c r="D2162" i="3"/>
  <c r="F2162" i="3"/>
  <c r="G2162" i="3"/>
  <c r="D2163" i="3"/>
  <c r="F2163" i="3"/>
  <c r="G2163" i="3"/>
  <c r="D2164" i="3"/>
  <c r="F2164" i="3"/>
  <c r="G2164" i="3"/>
  <c r="D2165" i="3"/>
  <c r="F2165" i="3"/>
  <c r="G2165" i="3"/>
  <c r="D2166" i="3"/>
  <c r="F2166" i="3"/>
  <c r="G2166" i="3"/>
  <c r="D2167" i="3"/>
  <c r="F2167" i="3"/>
  <c r="G2167" i="3"/>
  <c r="D2168" i="3"/>
  <c r="F2168" i="3"/>
  <c r="G2168" i="3"/>
  <c r="D2169" i="3"/>
  <c r="F2169" i="3"/>
  <c r="G2169" i="3"/>
  <c r="D2170" i="3"/>
  <c r="F2170" i="3"/>
  <c r="G2170" i="3"/>
  <c r="D2171" i="3"/>
  <c r="F2171" i="3"/>
  <c r="G2171" i="3"/>
  <c r="D2172" i="3"/>
  <c r="F2172" i="3"/>
  <c r="G2172" i="3"/>
  <c r="D2173" i="3"/>
  <c r="F2173" i="3"/>
  <c r="G2173" i="3"/>
  <c r="D2174" i="3"/>
  <c r="F2174" i="3"/>
  <c r="G2174" i="3"/>
  <c r="D2175" i="3"/>
  <c r="F2175" i="3"/>
  <c r="G2175" i="3"/>
  <c r="D2176" i="3"/>
  <c r="F2176" i="3"/>
  <c r="G2176" i="3"/>
  <c r="D2177" i="3"/>
  <c r="F2177" i="3"/>
  <c r="G2177" i="3"/>
  <c r="D2178" i="3"/>
  <c r="F2178" i="3"/>
  <c r="G2178" i="3"/>
  <c r="D2179" i="3"/>
  <c r="F2179" i="3"/>
  <c r="G2179" i="3"/>
  <c r="D2180" i="3"/>
  <c r="F2180" i="3"/>
  <c r="G2180" i="3"/>
  <c r="D2181" i="3"/>
  <c r="F2181" i="3"/>
  <c r="G2181" i="3"/>
  <c r="D2182" i="3"/>
  <c r="F2182" i="3"/>
  <c r="G2182" i="3"/>
  <c r="D2183" i="3"/>
  <c r="F2183" i="3"/>
  <c r="G2183" i="3"/>
  <c r="D2184" i="3"/>
  <c r="F2184" i="3"/>
  <c r="G2184" i="3"/>
  <c r="D2185" i="3"/>
  <c r="F2185" i="3"/>
  <c r="G2185" i="3"/>
  <c r="D2186" i="3"/>
  <c r="F2186" i="3"/>
  <c r="G2186" i="3"/>
  <c r="D2187" i="3"/>
  <c r="F2187" i="3"/>
  <c r="G2187" i="3"/>
  <c r="D2188" i="3"/>
  <c r="F2188" i="3"/>
  <c r="G2188" i="3"/>
  <c r="D2189" i="3"/>
  <c r="F2189" i="3"/>
  <c r="G2189" i="3"/>
  <c r="D2190" i="3"/>
  <c r="F2190" i="3"/>
  <c r="G2190" i="3"/>
  <c r="D2191" i="3"/>
  <c r="F2191" i="3"/>
  <c r="G2191" i="3"/>
  <c r="D2192" i="3"/>
  <c r="F2192" i="3"/>
  <c r="G2192" i="3"/>
  <c r="D2193" i="3"/>
  <c r="F2193" i="3"/>
  <c r="G2193" i="3"/>
  <c r="D2194" i="3"/>
  <c r="F2194" i="3"/>
  <c r="G2194" i="3"/>
  <c r="D2195" i="3"/>
  <c r="F2195" i="3"/>
  <c r="G2195" i="3"/>
  <c r="D2196" i="3"/>
  <c r="F2196" i="3"/>
  <c r="G2196" i="3"/>
  <c r="D2197" i="3"/>
  <c r="F2197" i="3"/>
  <c r="G2197" i="3"/>
  <c r="D2198" i="3"/>
  <c r="F2198" i="3"/>
  <c r="G2198" i="3"/>
  <c r="D2199" i="3"/>
  <c r="F2199" i="3"/>
  <c r="G2199" i="3"/>
  <c r="D2200" i="3"/>
  <c r="F2200" i="3"/>
  <c r="G2200" i="3"/>
  <c r="D2201" i="3"/>
  <c r="F2201" i="3"/>
  <c r="G2201" i="3"/>
  <c r="D2202" i="3"/>
  <c r="F2202" i="3"/>
  <c r="G2202" i="3"/>
  <c r="D2203" i="3"/>
  <c r="F2203" i="3"/>
  <c r="G2203" i="3"/>
  <c r="D2204" i="3"/>
  <c r="F2204" i="3"/>
  <c r="G2204" i="3"/>
  <c r="D2205" i="3"/>
  <c r="F2205" i="3"/>
  <c r="G2205" i="3"/>
  <c r="D2206" i="3"/>
  <c r="F2206" i="3"/>
  <c r="G2206" i="3"/>
  <c r="D2207" i="3"/>
  <c r="F2207" i="3"/>
  <c r="G2207" i="3"/>
  <c r="D2208" i="3"/>
  <c r="F2208" i="3"/>
  <c r="G2208" i="3"/>
  <c r="D2209" i="3"/>
  <c r="F2209" i="3"/>
  <c r="G2209" i="3"/>
  <c r="D2210" i="3"/>
  <c r="F2210" i="3"/>
  <c r="G2210" i="3"/>
  <c r="D2211" i="3"/>
  <c r="F2211" i="3"/>
  <c r="G2211" i="3"/>
  <c r="D2212" i="3"/>
  <c r="F2212" i="3"/>
  <c r="G2212" i="3"/>
  <c r="D2213" i="3"/>
  <c r="F2213" i="3"/>
  <c r="G2213" i="3"/>
  <c r="D2214" i="3"/>
  <c r="F2214" i="3"/>
  <c r="G2214" i="3"/>
  <c r="D2215" i="3"/>
  <c r="F2215" i="3"/>
  <c r="G2215" i="3"/>
  <c r="D2216" i="3"/>
  <c r="F2216" i="3"/>
  <c r="G2216" i="3"/>
  <c r="D2217" i="3"/>
  <c r="F2217" i="3"/>
  <c r="G2217" i="3"/>
  <c r="D2218" i="3"/>
  <c r="F2218" i="3"/>
  <c r="G2218" i="3"/>
  <c r="D2219" i="3"/>
  <c r="F2219" i="3"/>
  <c r="G2219" i="3"/>
  <c r="D2220" i="3"/>
  <c r="D2221" i="3"/>
  <c r="D2222" i="3"/>
  <c r="D2223" i="3"/>
  <c r="D2224" i="3"/>
  <c r="D2225" i="3"/>
  <c r="D2226" i="3"/>
  <c r="D2227" i="3"/>
  <c r="D2228" i="3"/>
  <c r="D2229" i="3"/>
  <c r="D2230" i="3"/>
  <c r="D2231" i="3"/>
  <c r="G2099" i="3"/>
  <c r="F2099" i="3"/>
  <c r="D2099" i="3"/>
  <c r="G2220" i="3"/>
  <c r="F2220" i="3"/>
  <c r="G2221" i="3"/>
  <c r="F2221" i="3"/>
  <c r="G2222" i="3"/>
  <c r="F2222" i="3"/>
  <c r="G2223" i="3"/>
  <c r="F2223" i="3"/>
  <c r="G2224" i="3"/>
  <c r="F2224" i="3"/>
  <c r="G2225" i="3"/>
  <c r="F2225" i="3"/>
  <c r="G2226" i="3"/>
  <c r="F2226" i="3"/>
  <c r="G2227" i="3"/>
  <c r="F2227" i="3"/>
  <c r="G2228" i="3"/>
  <c r="F2228" i="3"/>
  <c r="G2229" i="3"/>
  <c r="F2229" i="3"/>
  <c r="G2230" i="3"/>
  <c r="F2230" i="3"/>
  <c r="G2231" i="3"/>
  <c r="F2231" i="3"/>
  <c r="F1252" i="3"/>
  <c r="G1252" i="3"/>
  <c r="F1253" i="3"/>
  <c r="G1253" i="3"/>
  <c r="F1254" i="3"/>
  <c r="G1254" i="3"/>
  <c r="F1255" i="3"/>
  <c r="G1255" i="3"/>
  <c r="F1256" i="3"/>
  <c r="G1256" i="3"/>
  <c r="F1257" i="3"/>
  <c r="G1257" i="3"/>
  <c r="F1258" i="3"/>
  <c r="G1258" i="3"/>
  <c r="F1259" i="3"/>
  <c r="G1259" i="3"/>
  <c r="F1260" i="3"/>
  <c r="G1260" i="3"/>
  <c r="F1261" i="3"/>
  <c r="G1261" i="3"/>
  <c r="F1262" i="3"/>
  <c r="G1262" i="3"/>
  <c r="F1263" i="3"/>
  <c r="G1263" i="3"/>
  <c r="F1264" i="3"/>
  <c r="G1264" i="3"/>
  <c r="F1265" i="3"/>
  <c r="G1265" i="3"/>
  <c r="F1266" i="3"/>
  <c r="G1266" i="3"/>
  <c r="F1267" i="3"/>
  <c r="G1267" i="3"/>
  <c r="F1268" i="3"/>
  <c r="G1268" i="3"/>
  <c r="F1269" i="3"/>
  <c r="G1269" i="3"/>
  <c r="F1270" i="3"/>
  <c r="G1270" i="3"/>
  <c r="F1271" i="3"/>
  <c r="G1271" i="3"/>
  <c r="F1272" i="3"/>
  <c r="G1272" i="3"/>
  <c r="F1273" i="3"/>
  <c r="G1273" i="3"/>
  <c r="F1274" i="3"/>
  <c r="G1274" i="3"/>
  <c r="F1275" i="3"/>
  <c r="G1275" i="3"/>
  <c r="F1276" i="3"/>
  <c r="G1276" i="3"/>
  <c r="F1277" i="3"/>
  <c r="G1277" i="3"/>
  <c r="F1278" i="3"/>
  <c r="G1278" i="3"/>
  <c r="F1279" i="3"/>
  <c r="G1279" i="3"/>
  <c r="F1280" i="3"/>
  <c r="G1280" i="3"/>
  <c r="F1281" i="3"/>
  <c r="G1281" i="3"/>
  <c r="F1282" i="3"/>
  <c r="G1282" i="3"/>
  <c r="F1283" i="3"/>
  <c r="G1283" i="3"/>
  <c r="F1284" i="3"/>
  <c r="G1284" i="3"/>
  <c r="F1285" i="3"/>
  <c r="G1285" i="3"/>
  <c r="F1286" i="3"/>
  <c r="G1286" i="3"/>
  <c r="F1287" i="3"/>
  <c r="G1287" i="3"/>
  <c r="F1288" i="3"/>
  <c r="G1288" i="3"/>
  <c r="F1289" i="3"/>
  <c r="G1289" i="3"/>
  <c r="F1290" i="3"/>
  <c r="G1290" i="3"/>
  <c r="F1291" i="3"/>
  <c r="G1291" i="3"/>
  <c r="F1292" i="3"/>
  <c r="G1292" i="3"/>
  <c r="F1293" i="3"/>
  <c r="G1293" i="3"/>
  <c r="F1294" i="3"/>
  <c r="G1294" i="3"/>
  <c r="F1295" i="3"/>
  <c r="G1295" i="3"/>
  <c r="F1296" i="3"/>
  <c r="G1296" i="3"/>
  <c r="F1297" i="3"/>
  <c r="G1297" i="3"/>
  <c r="F1298" i="3"/>
  <c r="G1298" i="3"/>
  <c r="F1299" i="3"/>
  <c r="G1299" i="3"/>
  <c r="F1300" i="3"/>
  <c r="G1300" i="3"/>
  <c r="F1301" i="3"/>
  <c r="G1301" i="3"/>
  <c r="F1302" i="3"/>
  <c r="G1302" i="3"/>
  <c r="F1303" i="3"/>
  <c r="G1303" i="3"/>
  <c r="F1304" i="3"/>
  <c r="G1304" i="3"/>
  <c r="F1305" i="3"/>
  <c r="G1305" i="3"/>
  <c r="F1306" i="3"/>
  <c r="G1306" i="3"/>
  <c r="F1307" i="3"/>
  <c r="G1307" i="3"/>
  <c r="F1308" i="3"/>
  <c r="G1308" i="3"/>
  <c r="F1309" i="3"/>
  <c r="G1309" i="3"/>
  <c r="F1310" i="3"/>
  <c r="G1310" i="3"/>
  <c r="F1311" i="3"/>
  <c r="G1311" i="3"/>
  <c r="F1312" i="3"/>
  <c r="G1312" i="3"/>
  <c r="F1313" i="3"/>
  <c r="G1313" i="3"/>
  <c r="F1314" i="3"/>
  <c r="G1314" i="3"/>
  <c r="F1315" i="3"/>
  <c r="G1315" i="3"/>
  <c r="F1316" i="3"/>
  <c r="G1316" i="3"/>
  <c r="F1317" i="3"/>
  <c r="G1317" i="3"/>
  <c r="F1318" i="3"/>
  <c r="G1318" i="3"/>
  <c r="F1319" i="3"/>
  <c r="G1319" i="3"/>
  <c r="F1320" i="3"/>
  <c r="G1320" i="3"/>
  <c r="F1321" i="3"/>
  <c r="G1321" i="3"/>
  <c r="F1322" i="3"/>
  <c r="G1322" i="3"/>
  <c r="F1323" i="3"/>
  <c r="G1323" i="3"/>
  <c r="F1324" i="3"/>
  <c r="G1324" i="3"/>
  <c r="F1325" i="3"/>
  <c r="G1325" i="3"/>
  <c r="F1326" i="3"/>
  <c r="G1326" i="3"/>
  <c r="F1327" i="3"/>
  <c r="G1327" i="3"/>
  <c r="F1328" i="3"/>
  <c r="G1328" i="3"/>
  <c r="F1329" i="3"/>
  <c r="G1329" i="3"/>
  <c r="F1330" i="3"/>
  <c r="G1330" i="3"/>
  <c r="F1331" i="3"/>
  <c r="G1331" i="3"/>
  <c r="F1332" i="3"/>
  <c r="G1332" i="3"/>
  <c r="F1333" i="3"/>
  <c r="G1333" i="3"/>
  <c r="F1334" i="3"/>
  <c r="G1334" i="3"/>
  <c r="F1335" i="3"/>
  <c r="G1335" i="3"/>
  <c r="F1336" i="3"/>
  <c r="G1336" i="3"/>
  <c r="F1337" i="3"/>
  <c r="G1337" i="3"/>
  <c r="F1338" i="3"/>
  <c r="G1338" i="3"/>
  <c r="F1339" i="3"/>
  <c r="G1339" i="3"/>
  <c r="F1340" i="3"/>
  <c r="G1340" i="3"/>
  <c r="F1341" i="3"/>
  <c r="G1341" i="3"/>
  <c r="F1342" i="3"/>
  <c r="G1342" i="3"/>
  <c r="F1343" i="3"/>
  <c r="G1343" i="3"/>
  <c r="F1344" i="3"/>
  <c r="G1344" i="3"/>
  <c r="F1345" i="3"/>
  <c r="G1345" i="3"/>
  <c r="F1346" i="3"/>
  <c r="G1346" i="3"/>
  <c r="F1347" i="3"/>
  <c r="G1347" i="3"/>
  <c r="F1348" i="3"/>
  <c r="G1348" i="3"/>
  <c r="F1349" i="3"/>
  <c r="G1349" i="3"/>
  <c r="F1350" i="3"/>
  <c r="G1350" i="3"/>
  <c r="F1351" i="3"/>
  <c r="G1351" i="3"/>
  <c r="F1352" i="3"/>
  <c r="G1352" i="3"/>
  <c r="F1353" i="3"/>
  <c r="G1353" i="3"/>
  <c r="F1354" i="3"/>
  <c r="G1354" i="3"/>
  <c r="F1355" i="3"/>
  <c r="G1355" i="3"/>
  <c r="F1356" i="3"/>
  <c r="G1356" i="3"/>
  <c r="F1357" i="3"/>
  <c r="G1357" i="3"/>
  <c r="F1358" i="3"/>
  <c r="G1358" i="3"/>
  <c r="F1359" i="3"/>
  <c r="G1359" i="3"/>
  <c r="F1360" i="3"/>
  <c r="G1360" i="3"/>
  <c r="F1361" i="3"/>
  <c r="G1361" i="3"/>
  <c r="F1362" i="3"/>
  <c r="G1362" i="3"/>
  <c r="F1363" i="3"/>
  <c r="G1363" i="3"/>
  <c r="F1364" i="3"/>
  <c r="G1364" i="3"/>
  <c r="F1365" i="3"/>
  <c r="G1365" i="3"/>
  <c r="F1366" i="3"/>
  <c r="G1366" i="3"/>
  <c r="F1367" i="3"/>
  <c r="G1367" i="3"/>
  <c r="F1368" i="3"/>
  <c r="G1368" i="3"/>
  <c r="F1369" i="3"/>
  <c r="G1369" i="3"/>
  <c r="F1370" i="3"/>
  <c r="G1370" i="3"/>
  <c r="F1371" i="3"/>
  <c r="G1371" i="3"/>
  <c r="F1372" i="3"/>
  <c r="G1372" i="3"/>
  <c r="F1373" i="3"/>
  <c r="G1373" i="3"/>
  <c r="F1374" i="3"/>
  <c r="G1374" i="3"/>
  <c r="F1375" i="3"/>
  <c r="G1375" i="3"/>
  <c r="F1376" i="3"/>
  <c r="G1376" i="3"/>
  <c r="F1377" i="3"/>
  <c r="G1377" i="3"/>
  <c r="F1378" i="3"/>
  <c r="G1378" i="3"/>
  <c r="F1379" i="3"/>
  <c r="G1379" i="3"/>
  <c r="F1380" i="3"/>
  <c r="G1380" i="3"/>
  <c r="F1381" i="3"/>
  <c r="G1381" i="3"/>
  <c r="F1382" i="3"/>
  <c r="G1382" i="3"/>
  <c r="F1383" i="3"/>
  <c r="G1383" i="3"/>
  <c r="F1384" i="3"/>
  <c r="G1384" i="3"/>
  <c r="F1385" i="3"/>
  <c r="G1385" i="3"/>
  <c r="F1386" i="3"/>
  <c r="G1386" i="3"/>
  <c r="F1387" i="3"/>
  <c r="G1387" i="3"/>
  <c r="F1388" i="3"/>
  <c r="G1388" i="3"/>
  <c r="F1389" i="3"/>
  <c r="G1389" i="3"/>
  <c r="F1390" i="3"/>
  <c r="G1390" i="3"/>
  <c r="F1391" i="3"/>
  <c r="G1391" i="3"/>
  <c r="F1392" i="3"/>
  <c r="G1392" i="3"/>
  <c r="F1393" i="3"/>
  <c r="G1393" i="3"/>
  <c r="F1394" i="3"/>
  <c r="G1394" i="3"/>
  <c r="F1395" i="3"/>
  <c r="G1395" i="3"/>
  <c r="F1396" i="3"/>
  <c r="G1396" i="3"/>
  <c r="F1397" i="3"/>
  <c r="G1397" i="3"/>
  <c r="F1398" i="3"/>
  <c r="G1398" i="3"/>
  <c r="F1399" i="3"/>
  <c r="G1399" i="3"/>
  <c r="F1400" i="3"/>
  <c r="G1400" i="3"/>
  <c r="F1401" i="3"/>
  <c r="G1401" i="3"/>
  <c r="F1402" i="3"/>
  <c r="G1402" i="3"/>
  <c r="F1403" i="3"/>
  <c r="G1403" i="3"/>
  <c r="F1404" i="3"/>
  <c r="G1404" i="3"/>
  <c r="F1405" i="3"/>
  <c r="G1405" i="3"/>
  <c r="F1406" i="3"/>
  <c r="G1406" i="3"/>
  <c r="F1407" i="3"/>
  <c r="G1407" i="3"/>
  <c r="F1408" i="3"/>
  <c r="G1408" i="3"/>
  <c r="F1409" i="3"/>
  <c r="G1409" i="3"/>
  <c r="F1410" i="3"/>
  <c r="G1410" i="3"/>
  <c r="F1411" i="3"/>
  <c r="G1411" i="3"/>
  <c r="F1412" i="3"/>
  <c r="G1412" i="3"/>
  <c r="F1413" i="3"/>
  <c r="G1413" i="3"/>
  <c r="F1414" i="3"/>
  <c r="G1414" i="3"/>
  <c r="F1415" i="3"/>
  <c r="G1415" i="3"/>
  <c r="F1416" i="3"/>
  <c r="G1416" i="3"/>
  <c r="F1417" i="3"/>
  <c r="G1417" i="3"/>
  <c r="F1418" i="3"/>
  <c r="G1418" i="3"/>
  <c r="F1419" i="3"/>
  <c r="G1419" i="3"/>
  <c r="F1420" i="3"/>
  <c r="G1420" i="3"/>
  <c r="F1421" i="3"/>
  <c r="G1421" i="3"/>
  <c r="F1422" i="3"/>
  <c r="G1422" i="3"/>
  <c r="F1423" i="3"/>
  <c r="G1423" i="3"/>
  <c r="F1424" i="3"/>
  <c r="G1424" i="3"/>
  <c r="F1425" i="3"/>
  <c r="G1425" i="3"/>
  <c r="F1426" i="3"/>
  <c r="G1426" i="3"/>
  <c r="F1427" i="3"/>
  <c r="G1427" i="3"/>
  <c r="F1428" i="3"/>
  <c r="G1428" i="3"/>
  <c r="F1429" i="3"/>
  <c r="G1429" i="3"/>
  <c r="F1430" i="3"/>
  <c r="G1430" i="3"/>
  <c r="F1431" i="3"/>
  <c r="G1431" i="3"/>
  <c r="F1432" i="3"/>
  <c r="G1432" i="3"/>
  <c r="F1433" i="3"/>
  <c r="G1433" i="3"/>
  <c r="F1434" i="3"/>
  <c r="G1434" i="3"/>
  <c r="F1435" i="3"/>
  <c r="G1435" i="3"/>
  <c r="F1436" i="3"/>
  <c r="G1436" i="3"/>
  <c r="F1437" i="3"/>
  <c r="G1437" i="3"/>
  <c r="F1438" i="3"/>
  <c r="G1438" i="3"/>
  <c r="F1439" i="3"/>
  <c r="G1439" i="3"/>
  <c r="F1440" i="3"/>
  <c r="G1440" i="3"/>
  <c r="F1441" i="3"/>
  <c r="G1441" i="3"/>
  <c r="F1442" i="3"/>
  <c r="G1442" i="3"/>
  <c r="F1443" i="3"/>
  <c r="G1443" i="3"/>
  <c r="F1444" i="3"/>
  <c r="G1444" i="3"/>
  <c r="F1445" i="3"/>
  <c r="G1445" i="3"/>
  <c r="F1446" i="3"/>
  <c r="G1446" i="3"/>
  <c r="F1447" i="3"/>
  <c r="G1447" i="3"/>
  <c r="F1448" i="3"/>
  <c r="G1448" i="3"/>
  <c r="F1449" i="3"/>
  <c r="G1449" i="3"/>
  <c r="F1450" i="3"/>
  <c r="G1450" i="3"/>
  <c r="F1451" i="3"/>
  <c r="G1451" i="3"/>
  <c r="F1452" i="3"/>
  <c r="G1452" i="3"/>
  <c r="F1453" i="3"/>
  <c r="G1453" i="3"/>
  <c r="F1454" i="3"/>
  <c r="G1454" i="3"/>
  <c r="F1455" i="3"/>
  <c r="G1455" i="3"/>
  <c r="F1456" i="3"/>
  <c r="G1456" i="3"/>
  <c r="F1457" i="3"/>
  <c r="G1457" i="3"/>
  <c r="F1458" i="3"/>
  <c r="G1458" i="3"/>
  <c r="F1459" i="3"/>
  <c r="G1459" i="3"/>
  <c r="F1460" i="3"/>
  <c r="G1460" i="3"/>
  <c r="F1461" i="3"/>
  <c r="G1461" i="3"/>
  <c r="F1462" i="3"/>
  <c r="G1462" i="3"/>
  <c r="F1463" i="3"/>
  <c r="G1463" i="3"/>
  <c r="F1464" i="3"/>
  <c r="G1464" i="3"/>
  <c r="F1465" i="3"/>
  <c r="G1465" i="3"/>
  <c r="F1466" i="3"/>
  <c r="G1466" i="3"/>
  <c r="F1467" i="3"/>
  <c r="G1467" i="3"/>
  <c r="F1468" i="3"/>
  <c r="G1468" i="3"/>
  <c r="F1469" i="3"/>
  <c r="G1469" i="3"/>
  <c r="F1470" i="3"/>
  <c r="G1470" i="3"/>
  <c r="F1471" i="3"/>
  <c r="G1471" i="3"/>
  <c r="F1472" i="3"/>
  <c r="G1472" i="3"/>
  <c r="F1473" i="3"/>
  <c r="G1473" i="3"/>
  <c r="F1474" i="3"/>
  <c r="G1474" i="3"/>
  <c r="F1475" i="3"/>
  <c r="G1475" i="3"/>
  <c r="F1476" i="3"/>
  <c r="G1476" i="3"/>
  <c r="F1477" i="3"/>
  <c r="G1477" i="3"/>
  <c r="F1478" i="3"/>
  <c r="G1478" i="3"/>
  <c r="F1479" i="3"/>
  <c r="G1479" i="3"/>
  <c r="F1480" i="3"/>
  <c r="G1480" i="3"/>
  <c r="F1481" i="3"/>
  <c r="G1481" i="3"/>
  <c r="F1482" i="3"/>
  <c r="G1482" i="3"/>
  <c r="F1483" i="3"/>
  <c r="G1483" i="3"/>
  <c r="F1484" i="3"/>
  <c r="G1484" i="3"/>
  <c r="F1485" i="3"/>
  <c r="G1485" i="3"/>
  <c r="F1486" i="3"/>
  <c r="G1486" i="3"/>
  <c r="F1487" i="3"/>
  <c r="G1487" i="3"/>
  <c r="F1488" i="3"/>
  <c r="G1488" i="3"/>
  <c r="F1489" i="3"/>
  <c r="G1489" i="3"/>
  <c r="F1490" i="3"/>
  <c r="G1490" i="3"/>
  <c r="F1491" i="3"/>
  <c r="G1491" i="3"/>
  <c r="F1492" i="3"/>
  <c r="G1492" i="3"/>
  <c r="F1493" i="3"/>
  <c r="G1493" i="3"/>
  <c r="F1494" i="3"/>
  <c r="G1494" i="3"/>
  <c r="F1495" i="3"/>
  <c r="G1495" i="3"/>
  <c r="F1496" i="3"/>
  <c r="G1496" i="3"/>
  <c r="F1497" i="3"/>
  <c r="G1497" i="3"/>
  <c r="F1498" i="3"/>
  <c r="G1498" i="3"/>
  <c r="F1499" i="3"/>
  <c r="G1499" i="3"/>
  <c r="F1500" i="3"/>
  <c r="G1500" i="3"/>
  <c r="F1501" i="3"/>
  <c r="G1501" i="3"/>
  <c r="F1502" i="3"/>
  <c r="G1502" i="3"/>
  <c r="F1503" i="3"/>
  <c r="G1503" i="3"/>
  <c r="F1504" i="3"/>
  <c r="G1504" i="3"/>
  <c r="F1505" i="3"/>
  <c r="G1505" i="3"/>
  <c r="F1506" i="3"/>
  <c r="G1506" i="3"/>
  <c r="F1507" i="3"/>
  <c r="G1507" i="3"/>
  <c r="F1508" i="3"/>
  <c r="G1508" i="3"/>
  <c r="F1509" i="3"/>
  <c r="G1509" i="3"/>
  <c r="F1510" i="3"/>
  <c r="G1510" i="3"/>
  <c r="F1511" i="3"/>
  <c r="G1511" i="3"/>
  <c r="F1512" i="3"/>
  <c r="G1512" i="3"/>
  <c r="F1513" i="3"/>
  <c r="G1513" i="3"/>
  <c r="F1514" i="3"/>
  <c r="G1514" i="3"/>
  <c r="F1515" i="3"/>
  <c r="G1515" i="3"/>
  <c r="F1516" i="3"/>
  <c r="G1516" i="3"/>
  <c r="F1517" i="3"/>
  <c r="G1517" i="3"/>
  <c r="F1518" i="3"/>
  <c r="G1518" i="3"/>
  <c r="F1519" i="3"/>
  <c r="G1519" i="3"/>
  <c r="F1520" i="3"/>
  <c r="G1520" i="3"/>
  <c r="F1521" i="3"/>
  <c r="G1521" i="3"/>
  <c r="F1522" i="3"/>
  <c r="G1522" i="3"/>
  <c r="F1523" i="3"/>
  <c r="G1523" i="3"/>
  <c r="F1524" i="3"/>
  <c r="G1524" i="3"/>
  <c r="F1525" i="3"/>
  <c r="G1525" i="3"/>
  <c r="F1526" i="3"/>
  <c r="G1526" i="3"/>
  <c r="F1527" i="3"/>
  <c r="G1527" i="3"/>
  <c r="F1528" i="3"/>
  <c r="G1528" i="3"/>
  <c r="F1529" i="3"/>
  <c r="G1529" i="3"/>
  <c r="F1530" i="3"/>
  <c r="G1530" i="3"/>
  <c r="F1531" i="3"/>
  <c r="G1531" i="3"/>
  <c r="F1532" i="3"/>
  <c r="G1532" i="3"/>
  <c r="F1533" i="3"/>
  <c r="G1533" i="3"/>
  <c r="F1534" i="3"/>
  <c r="G1534" i="3"/>
  <c r="F1535" i="3"/>
  <c r="G1535" i="3"/>
  <c r="F1536" i="3"/>
  <c r="G1536" i="3"/>
  <c r="F1537" i="3"/>
  <c r="G1537" i="3"/>
  <c r="F1538" i="3"/>
  <c r="G1538" i="3"/>
  <c r="F1539" i="3"/>
  <c r="G1539" i="3"/>
  <c r="F1540" i="3"/>
  <c r="G1540" i="3"/>
  <c r="F1541" i="3"/>
  <c r="G1541" i="3"/>
  <c r="F1542" i="3"/>
  <c r="G1542" i="3"/>
  <c r="F1543" i="3"/>
  <c r="G1543" i="3"/>
  <c r="F1544" i="3"/>
  <c r="G1544" i="3"/>
  <c r="F1545" i="3"/>
  <c r="G1545" i="3"/>
  <c r="F1546" i="3"/>
  <c r="G1546" i="3"/>
  <c r="F1547" i="3"/>
  <c r="G1547" i="3"/>
  <c r="F1548" i="3"/>
  <c r="G1548" i="3"/>
  <c r="F1549" i="3"/>
  <c r="G1549" i="3"/>
  <c r="F1550" i="3"/>
  <c r="G1550" i="3"/>
  <c r="F1551" i="3"/>
  <c r="G1551" i="3"/>
  <c r="F1552" i="3"/>
  <c r="G1552" i="3"/>
  <c r="F1553" i="3"/>
  <c r="G1553" i="3"/>
  <c r="F1554" i="3"/>
  <c r="G1554" i="3"/>
  <c r="F1555" i="3"/>
  <c r="G1555" i="3"/>
  <c r="F1556" i="3"/>
  <c r="G1556" i="3"/>
  <c r="F1557" i="3"/>
  <c r="G1557" i="3"/>
  <c r="F1558" i="3"/>
  <c r="G1558" i="3"/>
  <c r="F1559" i="3"/>
  <c r="G1559" i="3"/>
  <c r="F1560" i="3"/>
  <c r="G1560" i="3"/>
  <c r="F1561" i="3"/>
  <c r="G1561" i="3"/>
  <c r="F1562" i="3"/>
  <c r="G1562" i="3"/>
  <c r="F1563" i="3"/>
  <c r="G1563" i="3"/>
  <c r="F1564" i="3"/>
  <c r="G1564" i="3"/>
  <c r="F1565" i="3"/>
  <c r="G1565" i="3"/>
  <c r="F1566" i="3"/>
  <c r="G1566" i="3"/>
  <c r="F1567" i="3"/>
  <c r="G1567" i="3"/>
  <c r="F1568" i="3"/>
  <c r="G1568" i="3"/>
  <c r="F1569" i="3"/>
  <c r="G1569" i="3"/>
  <c r="F1570" i="3"/>
  <c r="G1570" i="3"/>
  <c r="F1571" i="3"/>
  <c r="G1571" i="3"/>
  <c r="F1572" i="3"/>
  <c r="G1572" i="3"/>
  <c r="F1573" i="3"/>
  <c r="G1573" i="3"/>
  <c r="F1574" i="3"/>
  <c r="G1574" i="3"/>
  <c r="F1575" i="3"/>
  <c r="G1575" i="3"/>
  <c r="F1576" i="3"/>
  <c r="G1576" i="3"/>
  <c r="F1577" i="3"/>
  <c r="G1577" i="3"/>
  <c r="F1578" i="3"/>
  <c r="G1578" i="3"/>
  <c r="F1579" i="3"/>
  <c r="G1579" i="3"/>
  <c r="F1580" i="3"/>
  <c r="G1580" i="3"/>
  <c r="F1581" i="3"/>
  <c r="G1581" i="3"/>
  <c r="F1582" i="3"/>
  <c r="G1582" i="3"/>
  <c r="F1583" i="3"/>
  <c r="G1583" i="3"/>
  <c r="F1584" i="3"/>
  <c r="G1584" i="3"/>
  <c r="F1585" i="3"/>
  <c r="G1585" i="3"/>
  <c r="F1586" i="3"/>
  <c r="G1586" i="3"/>
  <c r="F1587" i="3"/>
  <c r="G1587" i="3"/>
  <c r="F1588" i="3"/>
  <c r="G1588" i="3"/>
  <c r="F1589" i="3"/>
  <c r="G1589" i="3"/>
  <c r="F1590" i="3"/>
  <c r="G1590" i="3"/>
  <c r="F1591" i="3"/>
  <c r="G1591" i="3"/>
  <c r="F1251" i="3"/>
  <c r="G1251" i="3"/>
  <c r="D1252" i="3"/>
  <c r="D1253" i="3"/>
  <c r="D1254" i="3"/>
  <c r="D1255" i="3"/>
  <c r="D1256" i="3"/>
  <c r="D1257" i="3"/>
  <c r="D1258" i="3"/>
  <c r="D1259" i="3"/>
  <c r="D1260" i="3"/>
  <c r="D1261" i="3"/>
  <c r="D1262" i="3"/>
  <c r="D1263" i="3"/>
  <c r="D1264" i="3"/>
  <c r="D1265" i="3"/>
  <c r="D1266" i="3"/>
  <c r="D1267" i="3"/>
  <c r="D1268" i="3"/>
  <c r="D1269" i="3"/>
  <c r="D1270" i="3"/>
  <c r="D1271" i="3"/>
  <c r="D1272" i="3"/>
  <c r="D1273" i="3"/>
  <c r="D1274" i="3"/>
  <c r="D1275" i="3"/>
  <c r="D1276" i="3"/>
  <c r="D1277" i="3"/>
  <c r="D1278" i="3"/>
  <c r="D1279" i="3"/>
  <c r="D1280" i="3"/>
  <c r="D1281" i="3"/>
  <c r="D1282" i="3"/>
  <c r="D1283" i="3"/>
  <c r="D1284" i="3"/>
  <c r="D1285" i="3"/>
  <c r="D1286" i="3"/>
  <c r="D1287" i="3"/>
  <c r="D1288" i="3"/>
  <c r="D1289" i="3"/>
  <c r="D1290" i="3"/>
  <c r="D1291" i="3"/>
  <c r="D1292" i="3"/>
  <c r="D1293" i="3"/>
  <c r="D1294" i="3"/>
  <c r="D1295" i="3"/>
  <c r="D1296" i="3"/>
  <c r="D1297" i="3"/>
  <c r="D1298" i="3"/>
  <c r="D1299" i="3"/>
  <c r="D1300" i="3"/>
  <c r="D1301" i="3"/>
  <c r="D1302" i="3"/>
  <c r="D1303" i="3"/>
  <c r="D1304" i="3"/>
  <c r="D1305" i="3"/>
  <c r="D1306" i="3"/>
  <c r="D1307" i="3"/>
  <c r="D1308" i="3"/>
  <c r="D1309" i="3"/>
  <c r="D1310" i="3"/>
  <c r="D1311" i="3"/>
  <c r="D1312" i="3"/>
  <c r="D1313" i="3"/>
  <c r="D1314" i="3"/>
  <c r="D1315" i="3"/>
  <c r="D1316" i="3"/>
  <c r="D1317" i="3"/>
  <c r="D1318" i="3"/>
  <c r="D1319" i="3"/>
  <c r="D1320" i="3"/>
  <c r="D1321" i="3"/>
  <c r="D1322" i="3"/>
  <c r="D1323" i="3"/>
  <c r="D1324" i="3"/>
  <c r="D1325" i="3"/>
  <c r="D1326" i="3"/>
  <c r="D1327" i="3"/>
  <c r="D1328" i="3"/>
  <c r="D1329" i="3"/>
  <c r="D1330" i="3"/>
  <c r="D1331" i="3"/>
  <c r="D1332" i="3"/>
  <c r="D1333" i="3"/>
  <c r="D1334" i="3"/>
  <c r="D1335" i="3"/>
  <c r="D1336" i="3"/>
  <c r="D1337" i="3"/>
  <c r="D1338" i="3"/>
  <c r="D1339" i="3"/>
  <c r="D1340" i="3"/>
  <c r="D1341" i="3"/>
  <c r="D1342" i="3"/>
  <c r="D1343" i="3"/>
  <c r="D1344" i="3"/>
  <c r="D1345" i="3"/>
  <c r="D1346" i="3"/>
  <c r="D1347" i="3"/>
  <c r="D1348" i="3"/>
  <c r="D1349" i="3"/>
  <c r="D1350" i="3"/>
  <c r="D1351" i="3"/>
  <c r="D1352" i="3"/>
  <c r="D1353" i="3"/>
  <c r="D1354" i="3"/>
  <c r="D1355" i="3"/>
  <c r="D1356" i="3"/>
  <c r="D1357" i="3"/>
  <c r="D1358" i="3"/>
  <c r="D1359" i="3"/>
  <c r="D1360" i="3"/>
  <c r="D1361" i="3"/>
  <c r="D1362" i="3"/>
  <c r="D1363" i="3"/>
  <c r="D1364" i="3"/>
  <c r="D1365" i="3"/>
  <c r="D1366" i="3"/>
  <c r="D1367" i="3"/>
  <c r="D1368" i="3"/>
  <c r="D1369" i="3"/>
  <c r="D1370" i="3"/>
  <c r="D1371" i="3"/>
  <c r="D1372" i="3"/>
  <c r="D1373" i="3"/>
  <c r="D1374" i="3"/>
  <c r="D1375" i="3"/>
  <c r="D1376" i="3"/>
  <c r="D1377" i="3"/>
  <c r="D1378" i="3"/>
  <c r="D1379" i="3"/>
  <c r="D1380" i="3"/>
  <c r="D1381" i="3"/>
  <c r="D1382" i="3"/>
  <c r="D1383" i="3"/>
  <c r="D1384" i="3"/>
  <c r="D1385" i="3"/>
  <c r="D1386" i="3"/>
  <c r="D1387" i="3"/>
  <c r="D1388" i="3"/>
  <c r="D1389" i="3"/>
  <c r="D1390" i="3"/>
  <c r="D1391" i="3"/>
  <c r="D1392" i="3"/>
  <c r="D1393" i="3"/>
  <c r="D1394" i="3"/>
  <c r="D1395" i="3"/>
  <c r="D1396" i="3"/>
  <c r="D1397" i="3"/>
  <c r="D1398" i="3"/>
  <c r="D1399" i="3"/>
  <c r="D1400" i="3"/>
  <c r="D1401" i="3"/>
  <c r="D1402" i="3"/>
  <c r="D1403" i="3"/>
  <c r="D1404" i="3"/>
  <c r="D1405" i="3"/>
  <c r="D1406" i="3"/>
  <c r="D1407" i="3"/>
  <c r="D1408" i="3"/>
  <c r="D1409" i="3"/>
  <c r="D1410" i="3"/>
  <c r="D1411" i="3"/>
  <c r="D1412" i="3"/>
  <c r="D1413" i="3"/>
  <c r="D1414" i="3"/>
  <c r="D1415" i="3"/>
  <c r="D1416" i="3"/>
  <c r="D1417" i="3"/>
  <c r="D1418" i="3"/>
  <c r="D1419" i="3"/>
  <c r="D1420" i="3"/>
  <c r="D1421" i="3"/>
  <c r="D1422" i="3"/>
  <c r="D1423" i="3"/>
  <c r="D1424" i="3"/>
  <c r="D1425" i="3"/>
  <c r="D1426" i="3"/>
  <c r="D1427" i="3"/>
  <c r="D1428" i="3"/>
  <c r="D1429" i="3"/>
  <c r="D1430" i="3"/>
  <c r="D1431" i="3"/>
  <c r="D1432" i="3"/>
  <c r="D1433" i="3"/>
  <c r="D1434" i="3"/>
  <c r="D1435" i="3"/>
  <c r="D1436" i="3"/>
  <c r="D1437" i="3"/>
  <c r="D1438" i="3"/>
  <c r="D1439" i="3"/>
  <c r="D1440" i="3"/>
  <c r="D1441" i="3"/>
  <c r="D1442" i="3"/>
  <c r="D1443" i="3"/>
  <c r="D1444" i="3"/>
  <c r="D1445" i="3"/>
  <c r="D1446" i="3"/>
  <c r="D1447" i="3"/>
  <c r="D1448" i="3"/>
  <c r="D1449" i="3"/>
  <c r="D1450" i="3"/>
  <c r="D1451" i="3"/>
  <c r="D1452" i="3"/>
  <c r="D1453" i="3"/>
  <c r="D1454" i="3"/>
  <c r="D1455" i="3"/>
  <c r="D1456" i="3"/>
  <c r="D1457" i="3"/>
  <c r="D1458" i="3"/>
  <c r="D1459" i="3"/>
  <c r="D1460" i="3"/>
  <c r="D1461" i="3"/>
  <c r="D1462" i="3"/>
  <c r="D1463" i="3"/>
  <c r="D1464" i="3"/>
  <c r="D1465" i="3"/>
  <c r="D1466" i="3"/>
  <c r="D1467" i="3"/>
  <c r="D1468" i="3"/>
  <c r="D1469" i="3"/>
  <c r="D1470" i="3"/>
  <c r="D1471" i="3"/>
  <c r="D1472" i="3"/>
  <c r="D1473" i="3"/>
  <c r="D1474" i="3"/>
  <c r="D1475" i="3"/>
  <c r="D1476" i="3"/>
  <c r="D1477" i="3"/>
  <c r="D1478" i="3"/>
  <c r="D1479" i="3"/>
  <c r="D1480" i="3"/>
  <c r="D1481" i="3"/>
  <c r="D1482" i="3"/>
  <c r="D1483" i="3"/>
  <c r="D1484" i="3"/>
  <c r="D1485" i="3"/>
  <c r="D1486" i="3"/>
  <c r="D1487" i="3"/>
  <c r="D1488" i="3"/>
  <c r="D1489" i="3"/>
  <c r="D1490" i="3"/>
  <c r="D1491" i="3"/>
  <c r="D1492" i="3"/>
  <c r="D1493" i="3"/>
  <c r="D1494" i="3"/>
  <c r="D1495" i="3"/>
  <c r="D1496" i="3"/>
  <c r="D1497" i="3"/>
  <c r="D1498" i="3"/>
  <c r="D1499" i="3"/>
  <c r="D1500" i="3"/>
  <c r="D1501" i="3"/>
  <c r="D1502" i="3"/>
  <c r="D1503" i="3"/>
  <c r="D1504" i="3"/>
  <c r="D1505" i="3"/>
  <c r="D1506" i="3"/>
  <c r="D1507" i="3"/>
  <c r="D1508" i="3"/>
  <c r="D1509" i="3"/>
  <c r="D1510" i="3"/>
  <c r="D1511" i="3"/>
  <c r="D1512" i="3"/>
  <c r="D1513" i="3"/>
  <c r="D1514" i="3"/>
  <c r="D1515" i="3"/>
  <c r="D1516" i="3"/>
  <c r="D1517" i="3"/>
  <c r="D1518" i="3"/>
  <c r="D1519" i="3"/>
  <c r="D1520" i="3"/>
  <c r="D1521" i="3"/>
  <c r="D1522" i="3"/>
  <c r="D1523" i="3"/>
  <c r="D1524" i="3"/>
  <c r="D1525" i="3"/>
  <c r="D1526" i="3"/>
  <c r="D1527" i="3"/>
  <c r="D1528" i="3"/>
  <c r="D1529" i="3"/>
  <c r="D1530" i="3"/>
  <c r="D1531" i="3"/>
  <c r="D1532" i="3"/>
  <c r="D1533" i="3"/>
  <c r="D1534" i="3"/>
  <c r="D1535" i="3"/>
  <c r="D1536" i="3"/>
  <c r="D1537" i="3"/>
  <c r="D1538" i="3"/>
  <c r="D1539" i="3"/>
  <c r="D1540" i="3"/>
  <c r="D1541" i="3"/>
  <c r="D1542" i="3"/>
  <c r="D1543" i="3"/>
  <c r="D1544" i="3"/>
  <c r="D1545" i="3"/>
  <c r="D1546" i="3"/>
  <c r="D1547" i="3"/>
  <c r="D1548" i="3"/>
  <c r="D1549" i="3"/>
  <c r="D1550" i="3"/>
  <c r="D1551" i="3"/>
  <c r="D1552" i="3"/>
  <c r="D1553" i="3"/>
  <c r="D1554" i="3"/>
  <c r="D1555" i="3"/>
  <c r="D1556" i="3"/>
  <c r="D1557" i="3"/>
  <c r="D1558" i="3"/>
  <c r="D1559" i="3"/>
  <c r="D1560" i="3"/>
  <c r="D1561" i="3"/>
  <c r="D1562" i="3"/>
  <c r="D1563" i="3"/>
  <c r="D1564" i="3"/>
  <c r="D1565" i="3"/>
  <c r="D1566" i="3"/>
  <c r="D1567" i="3"/>
  <c r="D1568" i="3"/>
  <c r="D1569" i="3"/>
  <c r="D1570" i="3"/>
  <c r="D1571" i="3"/>
  <c r="D1572" i="3"/>
  <c r="D1573" i="3"/>
  <c r="D1574" i="3"/>
  <c r="D1575" i="3"/>
  <c r="D1576" i="3"/>
  <c r="D1577" i="3"/>
  <c r="D1578" i="3"/>
  <c r="D1579" i="3"/>
  <c r="D1580" i="3"/>
  <c r="D1581" i="3"/>
  <c r="D1582" i="3"/>
  <c r="D1583" i="3"/>
  <c r="D1584" i="3"/>
  <c r="D1585" i="3"/>
  <c r="D1586" i="3"/>
  <c r="D1587" i="3"/>
  <c r="D1588" i="3"/>
  <c r="D1589" i="3"/>
  <c r="D1590" i="3"/>
  <c r="D1591" i="3"/>
  <c r="D1251" i="3"/>
  <c r="G1217" i="3"/>
  <c r="F1217" i="3"/>
  <c r="G1216" i="3"/>
  <c r="F1216" i="3"/>
  <c r="G1215" i="3"/>
  <c r="F1215" i="3"/>
  <c r="G1214" i="3"/>
  <c r="F1214" i="3"/>
  <c r="G1213" i="3"/>
  <c r="F1213" i="3"/>
  <c r="G1212" i="3"/>
  <c r="F1212" i="3"/>
  <c r="G1211" i="3"/>
  <c r="F1211" i="3"/>
  <c r="G1210" i="3"/>
  <c r="F1210" i="3"/>
  <c r="G1209" i="3"/>
  <c r="F1209" i="3"/>
  <c r="G1208" i="3"/>
  <c r="F1208" i="3"/>
  <c r="G1207" i="3"/>
  <c r="F1207" i="3"/>
  <c r="G1206" i="3"/>
  <c r="F1206" i="3"/>
  <c r="G1205" i="3"/>
  <c r="F1205" i="3"/>
  <c r="G1204" i="3"/>
  <c r="F1204" i="3"/>
  <c r="G1203" i="3"/>
  <c r="F1203" i="3"/>
  <c r="G1202" i="3"/>
  <c r="F1202" i="3"/>
  <c r="G1201" i="3"/>
  <c r="F1201" i="3"/>
  <c r="G1200" i="3"/>
  <c r="F1200" i="3"/>
  <c r="G1199" i="3"/>
  <c r="F1199" i="3"/>
  <c r="G1198" i="3"/>
  <c r="F1198" i="3"/>
  <c r="G1197" i="3"/>
  <c r="F1197" i="3"/>
  <c r="G1196" i="3"/>
  <c r="F1196" i="3"/>
  <c r="G1195" i="3"/>
  <c r="F1195" i="3"/>
  <c r="G1194" i="3"/>
  <c r="F1194" i="3"/>
  <c r="G1193" i="3"/>
  <c r="F1193" i="3"/>
  <c r="G1192" i="3"/>
  <c r="F1192" i="3"/>
  <c r="G1191" i="3"/>
  <c r="F1191" i="3"/>
  <c r="G1190" i="3"/>
  <c r="F1190" i="3"/>
  <c r="G1189" i="3"/>
  <c r="F1189" i="3"/>
  <c r="G1188" i="3"/>
  <c r="F1188" i="3"/>
  <c r="G1187" i="3"/>
  <c r="F1187" i="3"/>
  <c r="G1186" i="3"/>
  <c r="F1186" i="3"/>
  <c r="G1185" i="3"/>
  <c r="F1185" i="3"/>
  <c r="G1184" i="3"/>
  <c r="F1184" i="3"/>
  <c r="G1183" i="3"/>
  <c r="F1183" i="3"/>
  <c r="G1182" i="3"/>
  <c r="F1182" i="3"/>
  <c r="G1181" i="3"/>
  <c r="F1181" i="3"/>
  <c r="G1180" i="3"/>
  <c r="F1180" i="3"/>
  <c r="G1179" i="3"/>
  <c r="F1179" i="3"/>
  <c r="G1178" i="3"/>
  <c r="F1178" i="3"/>
  <c r="G1177" i="3"/>
  <c r="F1177" i="3"/>
  <c r="G1176" i="3"/>
  <c r="F1176" i="3"/>
  <c r="G1175" i="3"/>
  <c r="F1175" i="3"/>
  <c r="G1174" i="3"/>
  <c r="F1174" i="3"/>
  <c r="G1173" i="3"/>
  <c r="F1173" i="3"/>
  <c r="G1172" i="3"/>
  <c r="F1172" i="3"/>
  <c r="G1171" i="3"/>
  <c r="F1171" i="3"/>
  <c r="G1170" i="3"/>
  <c r="F1170" i="3"/>
  <c r="G1169" i="3"/>
  <c r="F1169" i="3"/>
  <c r="G1168" i="3"/>
  <c r="F1168" i="3"/>
  <c r="G1167" i="3"/>
  <c r="F1167" i="3"/>
  <c r="G1166" i="3"/>
  <c r="F1166" i="3"/>
  <c r="G1165" i="3"/>
  <c r="F1165" i="3"/>
  <c r="G1164" i="3"/>
  <c r="F1164" i="3"/>
  <c r="G1163" i="3"/>
  <c r="F1163" i="3"/>
  <c r="G1162" i="3"/>
  <c r="F1162" i="3"/>
  <c r="G1161" i="3"/>
  <c r="F1161" i="3"/>
  <c r="G1160" i="3"/>
  <c r="F1160" i="3"/>
  <c r="G1159" i="3"/>
  <c r="F1159" i="3"/>
  <c r="G1158" i="3"/>
  <c r="F1158" i="3"/>
  <c r="G1157" i="3"/>
  <c r="F1157" i="3"/>
  <c r="G1156" i="3"/>
  <c r="F1156" i="3"/>
  <c r="G1155" i="3"/>
  <c r="F1155" i="3"/>
  <c r="G1154" i="3"/>
  <c r="F1154" i="3"/>
  <c r="G1153" i="3"/>
  <c r="F1153" i="3"/>
  <c r="G1152" i="3"/>
  <c r="F1152" i="3"/>
  <c r="G1151" i="3"/>
  <c r="F1151" i="3"/>
  <c r="G1150" i="3"/>
  <c r="F1150" i="3"/>
  <c r="G1149" i="3"/>
  <c r="F1149" i="3"/>
  <c r="G1148" i="3"/>
  <c r="F1148" i="3"/>
  <c r="G1147" i="3"/>
  <c r="F1147" i="3"/>
  <c r="G1146" i="3"/>
  <c r="F1146" i="3"/>
  <c r="G1145" i="3"/>
  <c r="F1145" i="3"/>
  <c r="G1144" i="3"/>
  <c r="F1144" i="3"/>
  <c r="G1143" i="3"/>
  <c r="F1143" i="3"/>
  <c r="G1142" i="3"/>
  <c r="F1142" i="3"/>
  <c r="G1141" i="3"/>
  <c r="F1141" i="3"/>
  <c r="G1140" i="3"/>
  <c r="F1140" i="3"/>
  <c r="G1139" i="3"/>
  <c r="F1139" i="3"/>
  <c r="G1138" i="3"/>
  <c r="F1138" i="3"/>
  <c r="D1139" i="3"/>
  <c r="D1141" i="3"/>
  <c r="D1143" i="3"/>
  <c r="D1145" i="3"/>
  <c r="D1147" i="3"/>
  <c r="D1149" i="3"/>
  <c r="D1151" i="3"/>
  <c r="D1153" i="3"/>
  <c r="D1155" i="3"/>
  <c r="D1157" i="3"/>
  <c r="D1159" i="3"/>
  <c r="D1161" i="3"/>
  <c r="D1163" i="3"/>
  <c r="D1165" i="3"/>
  <c r="D1167" i="3"/>
  <c r="D1169" i="3"/>
  <c r="D1171" i="3"/>
  <c r="D1173" i="3"/>
  <c r="D1175" i="3"/>
  <c r="D1177" i="3"/>
  <c r="D1179" i="3"/>
  <c r="D1181" i="3"/>
  <c r="D1183" i="3"/>
  <c r="D1185" i="3"/>
  <c r="D1187" i="3"/>
  <c r="D1189" i="3"/>
  <c r="D1191" i="3"/>
  <c r="D1193" i="3"/>
  <c r="D1195" i="3"/>
  <c r="D1197" i="3"/>
  <c r="D1199" i="3"/>
  <c r="D1201" i="3"/>
  <c r="D1203" i="3"/>
  <c r="D1205" i="3"/>
  <c r="D1207" i="3"/>
  <c r="D1209" i="3"/>
  <c r="D1211" i="3"/>
  <c r="D1213" i="3"/>
  <c r="D1215" i="3"/>
  <c r="D1217" i="3"/>
  <c r="D1148" i="3"/>
  <c r="D1168" i="3"/>
  <c r="D1200" i="3"/>
  <c r="D1140" i="3"/>
  <c r="D1150" i="3"/>
  <c r="D1156" i="3"/>
  <c r="D1162" i="3"/>
  <c r="D1170" i="3"/>
  <c r="D1176" i="3"/>
  <c r="D1180" i="3"/>
  <c r="D1184" i="3"/>
  <c r="D1192" i="3"/>
  <c r="D1202" i="3"/>
  <c r="D1210" i="3"/>
  <c r="D1216" i="3"/>
  <c r="D1144" i="3"/>
  <c r="D1160" i="3"/>
  <c r="D1146" i="3"/>
  <c r="D1158" i="3"/>
  <c r="D1164" i="3"/>
  <c r="D1172" i="3"/>
  <c r="D1178" i="3"/>
  <c r="D1186" i="3"/>
  <c r="D1194" i="3"/>
  <c r="D1196" i="3"/>
  <c r="D1204" i="3"/>
  <c r="D1212" i="3"/>
  <c r="D1138" i="3"/>
  <c r="D1154" i="3"/>
  <c r="D1174" i="3"/>
  <c r="D1190" i="3"/>
  <c r="D1208" i="3"/>
  <c r="D1214" i="3"/>
  <c r="D1142" i="3"/>
  <c r="D1152" i="3"/>
  <c r="D1166" i="3"/>
  <c r="D1182" i="3"/>
  <c r="D1188" i="3"/>
  <c r="D1198" i="3"/>
  <c r="D1206" i="3"/>
  <c r="F1100" i="3"/>
  <c r="F1101" i="3"/>
  <c r="F1102" i="3"/>
  <c r="F1103" i="3"/>
  <c r="F1104" i="3"/>
  <c r="F1105" i="3"/>
  <c r="F1106" i="3"/>
  <c r="F1107" i="3"/>
  <c r="F1108" i="3"/>
  <c r="F1109" i="3"/>
  <c r="F1110" i="3"/>
  <c r="F1111" i="3"/>
  <c r="F1112" i="3"/>
  <c r="F1113" i="3"/>
  <c r="F1114" i="3"/>
  <c r="F1115" i="3"/>
  <c r="F1116" i="3"/>
  <c r="F1117" i="3"/>
  <c r="F1118" i="3"/>
  <c r="F111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D1100" i="3"/>
  <c r="D1101" i="3"/>
  <c r="D1102" i="3"/>
  <c r="D1103" i="3"/>
  <c r="D1104" i="3"/>
  <c r="D1105" i="3"/>
  <c r="D1106" i="3"/>
  <c r="D1107" i="3"/>
  <c r="D1108" i="3"/>
  <c r="D1109" i="3"/>
  <c r="D1110" i="3"/>
  <c r="D1111" i="3"/>
  <c r="D1112" i="3"/>
  <c r="D1113" i="3"/>
  <c r="D1114" i="3"/>
  <c r="D1115" i="3"/>
  <c r="D1116" i="3"/>
  <c r="D1117" i="3"/>
  <c r="D1118" i="3"/>
  <c r="D1119" i="3"/>
  <c r="C1251" i="3"/>
  <c r="C1252" i="3"/>
  <c r="C1478" i="3"/>
  <c r="C1253" i="3"/>
  <c r="C1477" i="3"/>
  <c r="C1473" i="3"/>
  <c r="C1474" i="3"/>
  <c r="C1475" i="3"/>
  <c r="C1476" i="3"/>
  <c r="C1397" i="3"/>
  <c r="C1539" i="3"/>
  <c r="C1144" i="3"/>
  <c r="C1299" i="3"/>
  <c r="C1452" i="3"/>
  <c r="C1586" i="3"/>
  <c r="C1505" i="3"/>
  <c r="C1511" i="3"/>
  <c r="C1443" i="3"/>
  <c r="C1140" i="3"/>
  <c r="C1378" i="3"/>
  <c r="C1309" i="3"/>
  <c r="C1156" i="3"/>
  <c r="C1335" i="3"/>
  <c r="C1408" i="3"/>
  <c r="C1553" i="3"/>
  <c r="C1155" i="3"/>
  <c r="C1439" i="3"/>
  <c r="C1469" i="3"/>
  <c r="C1530" i="3"/>
  <c r="C1513" i="3"/>
  <c r="C1557" i="3"/>
  <c r="C1207" i="3"/>
  <c r="C1265" i="3"/>
  <c r="C1354" i="3"/>
  <c r="C1395" i="3"/>
  <c r="C1332" i="3"/>
  <c r="C1315" i="3"/>
  <c r="C1337" i="3"/>
  <c r="C1501" i="3"/>
  <c r="C1506" i="3"/>
  <c r="C1162" i="3"/>
  <c r="C1542" i="3"/>
  <c r="C1109" i="3"/>
  <c r="C1179" i="3"/>
  <c r="C1174" i="3"/>
  <c r="C1387" i="3"/>
  <c r="C1209" i="3"/>
  <c r="C1310" i="3"/>
  <c r="C1345" i="3"/>
  <c r="C1159" i="3"/>
  <c r="C1418" i="3"/>
  <c r="C1522" i="3"/>
  <c r="C1206" i="3"/>
  <c r="C1204" i="3"/>
  <c r="C1215" i="3"/>
  <c r="C1328" i="3"/>
  <c r="C1543" i="3"/>
  <c r="C1341" i="3"/>
  <c r="C1445" i="3"/>
  <c r="C1392" i="3"/>
  <c r="C1381" i="3"/>
  <c r="C1467" i="3"/>
  <c r="C1322" i="3"/>
  <c r="C1160" i="3"/>
  <c r="C1275" i="3"/>
  <c r="C1428" i="3"/>
  <c r="C1559" i="3"/>
  <c r="C1468" i="3"/>
  <c r="C1482" i="3"/>
  <c r="C1314" i="3"/>
  <c r="C1545" i="3"/>
  <c r="C1361" i="3"/>
  <c r="C1208" i="3"/>
  <c r="C1191" i="3"/>
  <c r="C1400" i="3"/>
  <c r="C1433" i="3"/>
  <c r="C1484" i="3"/>
  <c r="C1347" i="3"/>
  <c r="C1267" i="3"/>
  <c r="C1205" i="3"/>
  <c r="C1182" i="3"/>
  <c r="C1548" i="3"/>
  <c r="C1393" i="3"/>
  <c r="C1380" i="3"/>
  <c r="C1311" i="3"/>
  <c r="C1256" i="3"/>
  <c r="C1261" i="3"/>
  <c r="C1351" i="3"/>
  <c r="C1263" i="3"/>
  <c r="C1567" i="3"/>
  <c r="C1549" i="3"/>
  <c r="C1571" i="3"/>
  <c r="C1480" i="3"/>
  <c r="C1291" i="3"/>
  <c r="C1479" i="3"/>
  <c r="C1289" i="3"/>
  <c r="C1407" i="3"/>
  <c r="C1346" i="3"/>
  <c r="C1329" i="3"/>
  <c r="C1172" i="3"/>
  <c r="C1515" i="3"/>
  <c r="C1562" i="3"/>
  <c r="C1405" i="3"/>
  <c r="C1324" i="3"/>
  <c r="C1145" i="3"/>
  <c r="C1358" i="3"/>
  <c r="C1489" i="3"/>
  <c r="C1580" i="3"/>
  <c r="C1563" i="3"/>
  <c r="C1585" i="3"/>
  <c r="C1492" i="3"/>
  <c r="C1157" i="3"/>
  <c r="C1415" i="3"/>
  <c r="C1373" i="3"/>
  <c r="C1359" i="3"/>
  <c r="C1377" i="3"/>
  <c r="C1529" i="3"/>
  <c r="C1193" i="3"/>
  <c r="C1349" i="3"/>
  <c r="C1282" i="3"/>
  <c r="C1146" i="3"/>
  <c r="C1285" i="3"/>
  <c r="C1113" i="3"/>
  <c r="C1453" i="3"/>
  <c r="C1379" i="3"/>
  <c r="C1514" i="3"/>
  <c r="C1588" i="3"/>
  <c r="C1276" i="3"/>
  <c r="C1195" i="3"/>
  <c r="C1266" i="3"/>
  <c r="C1578" i="3"/>
  <c r="C1581" i="3"/>
  <c r="C1175" i="3"/>
  <c r="C1466" i="3"/>
  <c r="C1192" i="3"/>
  <c r="C1425" i="3"/>
  <c r="C1108" i="3"/>
  <c r="C1189" i="3"/>
  <c r="C1498" i="3"/>
  <c r="C1357" i="3"/>
  <c r="C1274" i="3"/>
  <c r="C1442" i="3"/>
  <c r="C1402" i="3"/>
  <c r="C1102" i="3"/>
  <c r="C1151" i="3"/>
  <c r="C1382" i="3"/>
  <c r="C1495" i="3"/>
  <c r="C1112" i="3"/>
  <c r="C1103" i="3"/>
  <c r="C1444" i="3"/>
  <c r="C1535" i="3"/>
  <c r="C1383" i="3"/>
  <c r="C1286" i="3"/>
  <c r="C1190" i="3"/>
  <c r="C1587" i="3"/>
  <c r="C1293" i="3"/>
  <c r="C1278" i="3"/>
  <c r="C1343" i="3"/>
  <c r="C1401" i="3"/>
  <c r="C1497" i="3"/>
  <c r="C1203" i="3"/>
  <c r="C1447" i="3"/>
  <c r="C1455" i="3"/>
  <c r="C1297" i="3"/>
  <c r="C1115" i="3"/>
  <c r="C1561" i="3"/>
  <c r="C1503" i="3"/>
  <c r="C1485" i="3"/>
  <c r="C1441" i="3"/>
  <c r="C1171" i="3"/>
  <c r="C1292" i="3"/>
  <c r="C1279" i="3"/>
  <c r="C1424" i="3"/>
  <c r="C1164" i="3"/>
  <c r="C1459" i="3"/>
  <c r="C1317" i="3"/>
  <c r="C1389" i="3"/>
  <c r="C1544" i="3"/>
  <c r="C1551" i="3"/>
  <c r="C1269" i="3"/>
  <c r="C1494" i="3"/>
  <c r="C1306" i="3"/>
  <c r="C1118" i="3"/>
  <c r="C1516" i="3"/>
  <c r="C1499" i="3"/>
  <c r="C1521" i="3"/>
  <c r="C1198" i="3"/>
  <c r="C1254" i="3"/>
  <c r="C1369" i="3"/>
  <c r="C1319" i="3"/>
  <c r="C1307" i="3"/>
  <c r="C1323" i="3"/>
  <c r="C1399" i="3"/>
  <c r="C1258" i="3"/>
  <c r="C1564" i="3"/>
  <c r="C1281" i="3"/>
  <c r="C1446" i="3"/>
  <c r="C1458" i="3"/>
  <c r="C1541" i="3"/>
  <c r="C1524" i="3"/>
  <c r="C1546" i="3"/>
  <c r="C1148" i="3"/>
  <c r="C1461" i="3"/>
  <c r="C1147" i="3"/>
  <c r="C1388" i="3"/>
  <c r="C1321" i="3"/>
  <c r="C1327" i="3"/>
  <c r="C1348" i="3"/>
  <c r="C1490" i="3"/>
  <c r="C1320" i="3"/>
  <c r="C1517" i="3"/>
  <c r="C1316" i="3"/>
  <c r="C1434" i="3"/>
  <c r="C1375" i="3"/>
  <c r="C1177" i="3"/>
  <c r="C1200" i="3"/>
  <c r="C1303" i="3"/>
  <c r="C1510" i="3"/>
  <c r="C1259" i="3"/>
  <c r="C1169" i="3"/>
  <c r="C1100" i="3"/>
  <c r="C1456" i="3"/>
  <c r="C1584" i="3"/>
  <c r="C1138" i="3"/>
  <c r="C1411" i="3"/>
  <c r="C1533" i="3"/>
  <c r="C1460" i="3"/>
  <c r="C1201" i="3"/>
  <c r="C1465" i="3"/>
  <c r="C1531" i="3"/>
  <c r="C1330" i="3"/>
  <c r="C1196" i="3"/>
  <c r="C1403" i="3"/>
  <c r="C1180" i="3"/>
  <c r="C1406" i="3"/>
  <c r="C1217" i="3"/>
  <c r="C1333" i="3"/>
  <c r="C1268" i="3"/>
  <c r="C1435" i="3"/>
  <c r="C1547" i="3"/>
  <c r="C1213" i="3"/>
  <c r="C1457" i="3"/>
  <c r="C1493" i="3"/>
  <c r="C1325" i="3"/>
  <c r="C1556" i="3"/>
  <c r="C1168" i="3"/>
  <c r="C1451" i="3"/>
  <c r="C1421" i="3"/>
  <c r="C1409" i="3"/>
  <c r="C1423" i="3"/>
  <c r="C1355" i="3"/>
  <c r="C1262" i="3"/>
  <c r="C1426" i="3"/>
  <c r="C1178" i="3"/>
  <c r="C1582" i="3"/>
  <c r="C1537" i="3"/>
  <c r="C1185" i="3"/>
  <c r="C1305" i="3"/>
  <c r="C1339" i="3"/>
  <c r="C1356" i="3"/>
  <c r="C1487" i="3"/>
  <c r="C1555" i="3"/>
  <c r="C1538" i="3"/>
  <c r="C1583" i="3"/>
  <c r="C1165" i="3"/>
  <c r="C1471" i="3"/>
  <c r="C1280" i="3"/>
  <c r="C1413" i="3"/>
  <c r="C1353" i="3"/>
  <c r="C1340" i="3"/>
  <c r="C1170" i="3"/>
  <c r="C1527" i="3"/>
  <c r="C1573" i="3"/>
  <c r="C1412" i="3"/>
  <c r="C1313" i="3"/>
  <c r="C1574" i="3"/>
  <c r="C1271" i="3"/>
  <c r="C1139" i="3"/>
  <c r="C1167" i="3"/>
  <c r="C1500" i="3"/>
  <c r="C1569" i="3"/>
  <c r="C1575" i="3"/>
  <c r="C1481" i="3"/>
  <c r="C1161" i="3"/>
  <c r="C1194" i="3"/>
  <c r="C1365" i="3"/>
  <c r="C1352" i="3"/>
  <c r="C1385" i="3"/>
  <c r="C1540" i="3"/>
  <c r="C1431" i="3"/>
  <c r="C1338" i="3"/>
  <c r="C1150" i="3"/>
  <c r="C1184" i="3"/>
  <c r="C1277" i="3"/>
  <c r="C1294" i="3"/>
  <c r="C1119" i="3"/>
  <c r="C1370" i="3"/>
  <c r="C1525" i="3"/>
  <c r="C1577" i="3"/>
  <c r="C1255" i="3"/>
  <c r="C1416" i="3"/>
  <c r="C1260" i="3"/>
  <c r="C1326" i="3"/>
  <c r="C1589" i="3"/>
  <c r="C1570" i="3"/>
  <c r="C1363" i="3"/>
  <c r="C1214" i="3"/>
  <c r="C1430" i="3"/>
  <c r="C1417" i="3"/>
  <c r="C1101" i="3"/>
  <c r="C1464" i="3"/>
  <c r="C1509" i="3"/>
  <c r="C1366" i="3"/>
  <c r="C1149" i="3"/>
  <c r="C1176" i="3"/>
  <c r="C1391" i="3"/>
  <c r="C1110" i="3"/>
  <c r="C1152" i="3"/>
  <c r="C1404" i="3"/>
  <c r="C1512" i="3"/>
  <c r="C1181" i="3"/>
  <c r="C1483" i="3"/>
  <c r="C1107" i="3"/>
  <c r="C1427" i="3"/>
  <c r="C1199" i="3"/>
  <c r="C1523" i="3"/>
  <c r="C1376" i="3"/>
  <c r="C1295" i="3"/>
  <c r="C1486" i="3"/>
  <c r="C1257" i="3"/>
  <c r="C1419" i="3"/>
  <c r="C1158" i="3"/>
  <c r="C1331" i="3"/>
  <c r="C1360" i="3"/>
  <c r="C1186" i="3"/>
  <c r="C1508" i="3"/>
  <c r="C1449" i="3"/>
  <c r="C1114" i="3"/>
  <c r="C1463" i="3"/>
  <c r="C1287" i="3"/>
  <c r="C1117" i="3"/>
  <c r="C1572" i="3"/>
  <c r="C1491" i="3"/>
  <c r="C1437" i="3"/>
  <c r="C1576" i="3"/>
  <c r="C1367" i="3"/>
  <c r="C1301" i="3"/>
  <c r="C1288" i="3"/>
  <c r="C1304" i="3"/>
  <c r="C1211" i="3"/>
  <c r="C1173" i="3"/>
  <c r="C1450" i="3"/>
  <c r="C1106" i="3"/>
  <c r="C1111" i="3"/>
  <c r="C1374" i="3"/>
  <c r="C1534" i="3"/>
  <c r="C1210" i="3"/>
  <c r="C1390" i="3"/>
  <c r="C1440" i="3"/>
  <c r="C1536" i="3"/>
  <c r="C1454" i="3"/>
  <c r="C1336" i="3"/>
  <c r="C1422" i="3"/>
  <c r="C1520" i="3"/>
  <c r="C1429" i="3"/>
  <c r="C1384" i="3"/>
  <c r="C1436" i="3"/>
  <c r="C1560" i="3"/>
  <c r="C1187" i="3"/>
  <c r="C1308" i="3"/>
  <c r="C1163" i="3"/>
  <c r="C1105" i="3"/>
  <c r="C1410" i="3"/>
  <c r="C1528" i="3"/>
  <c r="C1566" i="3"/>
  <c r="C1202" i="3"/>
  <c r="C1414" i="3"/>
  <c r="C1371" i="3"/>
  <c r="C1350" i="3"/>
  <c r="C1154" i="3"/>
  <c r="C1298" i="3"/>
  <c r="C1438" i="3"/>
  <c r="C1312" i="3"/>
  <c r="C1300" i="3"/>
  <c r="C1552" i="3"/>
  <c r="C1153" i="3"/>
  <c r="C1526" i="3"/>
  <c r="C1290" i="3"/>
  <c r="C1142" i="3"/>
  <c r="C1264" i="3"/>
  <c r="C1568" i="3"/>
  <c r="C1507" i="3"/>
  <c r="C1104" i="3"/>
  <c r="C1386" i="3"/>
  <c r="C1334" i="3"/>
  <c r="C1432" i="3"/>
  <c r="C1519" i="3"/>
  <c r="C1362" i="3"/>
  <c r="C1448" i="3"/>
  <c r="C1116" i="3"/>
  <c r="C1372" i="3"/>
  <c r="C1554" i="3"/>
  <c r="C1398" i="3"/>
  <c r="C1270" i="3"/>
  <c r="C1502" i="3"/>
  <c r="C1143" i="3"/>
  <c r="C1558" i="3"/>
  <c r="C1183" i="3"/>
  <c r="C1212" i="3"/>
  <c r="C1472" i="3"/>
  <c r="C1342" i="3"/>
  <c r="C1532" i="3"/>
  <c r="C1272" i="3"/>
  <c r="C1590" i="3"/>
  <c r="C1470" i="3"/>
  <c r="C1284" i="3"/>
  <c r="C1550" i="3"/>
  <c r="C1273" i="3"/>
  <c r="C1368" i="3"/>
  <c r="C1579" i="3"/>
  <c r="C1504" i="3"/>
  <c r="C1302" i="3"/>
  <c r="C1141" i="3"/>
  <c r="C1166" i="3"/>
  <c r="C1396" i="3"/>
  <c r="C1344" i="3"/>
  <c r="C1197" i="3"/>
  <c r="C1591" i="3"/>
  <c r="C1318" i="3"/>
  <c r="C1420" i="3"/>
  <c r="C1283" i="3"/>
  <c r="C1462" i="3"/>
  <c r="C1565" i="3"/>
  <c r="C1216" i="3"/>
  <c r="C1296" i="3"/>
  <c r="C1496" i="3"/>
  <c r="C1394" i="3"/>
  <c r="C1488" i="3"/>
  <c r="C1364" i="3"/>
  <c r="C1518" i="3"/>
  <c r="C1188" i="3"/>
  <c r="G2262" i="3"/>
  <c r="G2263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G2302" i="3"/>
  <c r="G2303" i="3"/>
  <c r="G2304" i="3"/>
  <c r="G2305" i="3"/>
  <c r="G2306" i="3"/>
  <c r="G2261" i="3"/>
  <c r="F2261" i="3"/>
  <c r="D2261" i="3"/>
  <c r="C2261" i="3"/>
  <c r="G2260" i="3"/>
  <c r="F2260" i="3"/>
  <c r="D2260" i="3"/>
  <c r="C2260" i="3"/>
  <c r="F2259" i="3"/>
  <c r="F2258" i="3"/>
  <c r="F2257" i="3"/>
  <c r="F2256" i="3"/>
  <c r="F2255" i="3"/>
  <c r="F2254" i="3"/>
  <c r="F2253" i="3"/>
  <c r="C2244" i="3"/>
  <c r="C2239" i="3"/>
  <c r="F5" i="3"/>
  <c r="G5" i="3"/>
  <c r="H5" i="3"/>
  <c r="F30" i="3"/>
  <c r="G30" i="3"/>
  <c r="F31" i="3"/>
  <c r="G31" i="3"/>
  <c r="F32" i="3"/>
  <c r="G32" i="3"/>
  <c r="F33" i="3"/>
  <c r="G33" i="3"/>
  <c r="F34" i="3"/>
  <c r="G34" i="3"/>
  <c r="F35" i="3"/>
  <c r="G35" i="3"/>
  <c r="D30" i="3" l="1"/>
  <c r="D31" i="3"/>
  <c r="D32" i="3"/>
  <c r="D33" i="3"/>
  <c r="D34" i="3"/>
  <c r="D35" i="3"/>
  <c r="D2244" i="3"/>
  <c r="D5" i="3"/>
  <c r="D2239" i="3"/>
  <c r="G2259" i="3"/>
  <c r="D2253" i="3"/>
  <c r="D2258" i="3"/>
  <c r="G2258" i="3"/>
  <c r="D2259" i="3"/>
  <c r="G2253" i="3"/>
  <c r="G2256" i="3"/>
  <c r="D2254" i="3"/>
  <c r="D2257" i="3"/>
  <c r="D2255" i="3"/>
  <c r="G2254" i="3"/>
  <c r="G2257" i="3"/>
  <c r="D2256" i="3"/>
  <c r="G2255" i="3"/>
  <c r="D2252" i="3"/>
  <c r="C2252" i="3"/>
  <c r="H78" i="1"/>
  <c r="I78" i="1"/>
  <c r="J78" i="1"/>
  <c r="D2251" i="3"/>
  <c r="C2251" i="3"/>
  <c r="C2248" i="3"/>
  <c r="C2247" i="3"/>
  <c r="C2246" i="3"/>
  <c r="C2245" i="3"/>
  <c r="C2250" i="3"/>
  <c r="C2249" i="3"/>
  <c r="D2243" i="3" l="1"/>
  <c r="C2243" i="3"/>
  <c r="D2242" i="3"/>
  <c r="C2242" i="3"/>
  <c r="D2241" i="3"/>
  <c r="C2241" i="3"/>
  <c r="H76" i="1"/>
  <c r="J76" i="1"/>
  <c r="J74" i="1"/>
  <c r="H74" i="1"/>
  <c r="H77" i="1"/>
  <c r="I77" i="1"/>
  <c r="J77" i="1"/>
  <c r="I76" i="1"/>
  <c r="H75" i="1"/>
  <c r="I74" i="1"/>
  <c r="I75" i="1"/>
  <c r="J75" i="1"/>
  <c r="D2240" i="3"/>
  <c r="C2240" i="3"/>
  <c r="D2238" i="3"/>
  <c r="C2238" i="3"/>
  <c r="D2237" i="3"/>
  <c r="C2237" i="3"/>
  <c r="D2236" i="3"/>
  <c r="C2236" i="3"/>
  <c r="H73" i="1" l="1"/>
  <c r="I73" i="1"/>
  <c r="J73" i="1"/>
  <c r="D2235" i="3"/>
  <c r="C2235" i="3"/>
  <c r="D2234" i="3"/>
  <c r="C2234" i="3"/>
  <c r="D2233" i="3"/>
  <c r="C2233" i="3"/>
  <c r="D2232" i="3"/>
  <c r="C2232" i="3"/>
  <c r="D1909" i="3" l="1"/>
  <c r="F1909" i="3"/>
  <c r="G1909" i="3"/>
  <c r="D1910" i="3"/>
  <c r="F1910" i="3"/>
  <c r="G1910" i="3"/>
  <c r="D1911" i="3"/>
  <c r="F1911" i="3"/>
  <c r="G1911" i="3"/>
  <c r="D1912" i="3"/>
  <c r="F1912" i="3"/>
  <c r="G1912" i="3"/>
  <c r="D1913" i="3"/>
  <c r="F1913" i="3"/>
  <c r="G1913" i="3"/>
  <c r="D1914" i="3"/>
  <c r="F1914" i="3"/>
  <c r="G1914" i="3"/>
  <c r="D1915" i="3"/>
  <c r="F1915" i="3"/>
  <c r="G1915" i="3"/>
  <c r="D1916" i="3"/>
  <c r="F1916" i="3"/>
  <c r="G1916" i="3"/>
  <c r="D1917" i="3"/>
  <c r="F1917" i="3"/>
  <c r="G1917" i="3"/>
  <c r="D1918" i="3"/>
  <c r="F1918" i="3"/>
  <c r="G1918" i="3"/>
  <c r="D1919" i="3"/>
  <c r="F1919" i="3"/>
  <c r="G1919" i="3"/>
  <c r="D1920" i="3"/>
  <c r="F1920" i="3"/>
  <c r="G1920" i="3"/>
  <c r="D1921" i="3"/>
  <c r="F1921" i="3"/>
  <c r="G1921" i="3"/>
  <c r="D1922" i="3"/>
  <c r="F1922" i="3"/>
  <c r="G1922" i="3"/>
  <c r="D1923" i="3"/>
  <c r="F1923" i="3"/>
  <c r="G1923" i="3"/>
  <c r="D1924" i="3"/>
  <c r="F1924" i="3"/>
  <c r="G1924" i="3"/>
  <c r="D1925" i="3"/>
  <c r="F1925" i="3"/>
  <c r="G1925" i="3"/>
  <c r="D1926" i="3"/>
  <c r="F1926" i="3"/>
  <c r="G1926" i="3"/>
  <c r="D1927" i="3"/>
  <c r="F1927" i="3"/>
  <c r="G1927" i="3"/>
  <c r="D1928" i="3"/>
  <c r="F1928" i="3"/>
  <c r="G1928" i="3"/>
  <c r="D1929" i="3"/>
  <c r="F1929" i="3"/>
  <c r="G1929" i="3"/>
  <c r="D1930" i="3"/>
  <c r="F1930" i="3"/>
  <c r="G1930" i="3"/>
  <c r="D1931" i="3"/>
  <c r="F1931" i="3"/>
  <c r="G1931" i="3"/>
  <c r="D1932" i="3"/>
  <c r="F1932" i="3"/>
  <c r="G1932" i="3"/>
  <c r="D1933" i="3"/>
  <c r="F1933" i="3"/>
  <c r="G1933" i="3"/>
  <c r="D1934" i="3"/>
  <c r="F1934" i="3"/>
  <c r="G1934" i="3"/>
  <c r="D1935" i="3"/>
  <c r="F1935" i="3"/>
  <c r="G1935" i="3"/>
  <c r="D1936" i="3"/>
  <c r="F1936" i="3"/>
  <c r="G1936" i="3"/>
  <c r="D1937" i="3"/>
  <c r="F1937" i="3"/>
  <c r="G1937" i="3"/>
  <c r="D1938" i="3"/>
  <c r="F1938" i="3"/>
  <c r="G1938" i="3"/>
  <c r="D1939" i="3"/>
  <c r="F1939" i="3"/>
  <c r="G1939" i="3"/>
  <c r="D1940" i="3"/>
  <c r="F1940" i="3"/>
  <c r="G1940" i="3"/>
  <c r="D1941" i="3"/>
  <c r="F1941" i="3"/>
  <c r="G1941" i="3"/>
  <c r="D1942" i="3"/>
  <c r="F1942" i="3"/>
  <c r="G1942" i="3"/>
  <c r="D1943" i="3"/>
  <c r="F1943" i="3"/>
  <c r="G1943" i="3"/>
  <c r="D1944" i="3"/>
  <c r="F1944" i="3"/>
  <c r="G1944" i="3"/>
  <c r="D1945" i="3"/>
  <c r="F1945" i="3"/>
  <c r="G1945" i="3"/>
  <c r="D1946" i="3"/>
  <c r="F1946" i="3"/>
  <c r="G1946" i="3"/>
  <c r="D1947" i="3"/>
  <c r="F1947" i="3"/>
  <c r="G1947" i="3"/>
  <c r="D1948" i="3"/>
  <c r="F1948" i="3"/>
  <c r="G1948" i="3"/>
  <c r="D1949" i="3"/>
  <c r="F1949" i="3"/>
  <c r="G1949" i="3"/>
  <c r="D1950" i="3"/>
  <c r="F1950" i="3"/>
  <c r="G1950" i="3"/>
  <c r="D1951" i="3"/>
  <c r="F1951" i="3"/>
  <c r="G1951" i="3"/>
  <c r="D1952" i="3"/>
  <c r="F1952" i="3"/>
  <c r="G1952" i="3"/>
  <c r="D1953" i="3"/>
  <c r="F1953" i="3"/>
  <c r="G1953" i="3"/>
  <c r="D1954" i="3"/>
  <c r="F1954" i="3"/>
  <c r="G1954" i="3"/>
  <c r="D1955" i="3"/>
  <c r="F1955" i="3"/>
  <c r="G1955" i="3"/>
  <c r="D1956" i="3"/>
  <c r="F1956" i="3"/>
  <c r="G1956" i="3"/>
  <c r="D1957" i="3"/>
  <c r="F1957" i="3"/>
  <c r="G1957" i="3"/>
  <c r="D1958" i="3"/>
  <c r="F1958" i="3"/>
  <c r="G1958" i="3"/>
  <c r="D1959" i="3"/>
  <c r="F1959" i="3"/>
  <c r="G1959" i="3"/>
  <c r="D1960" i="3"/>
  <c r="F1960" i="3"/>
  <c r="G1960" i="3"/>
  <c r="D1961" i="3"/>
  <c r="F1961" i="3"/>
  <c r="G1961" i="3"/>
  <c r="D1962" i="3"/>
  <c r="F1962" i="3"/>
  <c r="G1962" i="3"/>
  <c r="D1963" i="3"/>
  <c r="F1963" i="3"/>
  <c r="G1963" i="3"/>
  <c r="D1964" i="3"/>
  <c r="F1964" i="3"/>
  <c r="G1964" i="3"/>
  <c r="D1965" i="3"/>
  <c r="F1965" i="3"/>
  <c r="G1965" i="3"/>
  <c r="D1966" i="3"/>
  <c r="F1966" i="3"/>
  <c r="G1966" i="3"/>
  <c r="D1967" i="3"/>
  <c r="F1967" i="3"/>
  <c r="G1967" i="3"/>
  <c r="D1968" i="3"/>
  <c r="F1968" i="3"/>
  <c r="G1968" i="3"/>
  <c r="D1969" i="3"/>
  <c r="F1969" i="3"/>
  <c r="G1969" i="3"/>
  <c r="D1970" i="3"/>
  <c r="F1970" i="3"/>
  <c r="G1970" i="3"/>
  <c r="D1971" i="3"/>
  <c r="F1971" i="3"/>
  <c r="G1971" i="3"/>
  <c r="D1972" i="3"/>
  <c r="F1972" i="3"/>
  <c r="G1972" i="3"/>
  <c r="D1973" i="3"/>
  <c r="F1973" i="3"/>
  <c r="G1973" i="3"/>
  <c r="D1974" i="3"/>
  <c r="F1974" i="3"/>
  <c r="G1974" i="3"/>
  <c r="D1975" i="3"/>
  <c r="F1975" i="3"/>
  <c r="G1975" i="3"/>
  <c r="D1976" i="3"/>
  <c r="F1976" i="3"/>
  <c r="G1976" i="3"/>
  <c r="D1977" i="3"/>
  <c r="F1977" i="3"/>
  <c r="G1977" i="3"/>
  <c r="D1978" i="3"/>
  <c r="F1978" i="3"/>
  <c r="G1978" i="3"/>
  <c r="D1979" i="3"/>
  <c r="F1979" i="3"/>
  <c r="G1979" i="3"/>
  <c r="D1980" i="3"/>
  <c r="F1980" i="3"/>
  <c r="G1980" i="3"/>
  <c r="D1981" i="3"/>
  <c r="F1981" i="3"/>
  <c r="G1981" i="3"/>
  <c r="D1982" i="3"/>
  <c r="F1982" i="3"/>
  <c r="G1982" i="3"/>
  <c r="D1983" i="3"/>
  <c r="F1983" i="3"/>
  <c r="G1983" i="3"/>
  <c r="D1984" i="3"/>
  <c r="F1984" i="3"/>
  <c r="G1984" i="3"/>
  <c r="D1985" i="3"/>
  <c r="F1985" i="3"/>
  <c r="G1985" i="3"/>
  <c r="D1986" i="3"/>
  <c r="F1986" i="3"/>
  <c r="G1986" i="3"/>
  <c r="D1987" i="3"/>
  <c r="F1987" i="3"/>
  <c r="G1987" i="3"/>
  <c r="D1988" i="3"/>
  <c r="F1988" i="3"/>
  <c r="G1988" i="3"/>
  <c r="D1989" i="3"/>
  <c r="F1989" i="3"/>
  <c r="G1989" i="3"/>
  <c r="D1990" i="3"/>
  <c r="F1990" i="3"/>
  <c r="G1990" i="3"/>
  <c r="D1991" i="3"/>
  <c r="F1991" i="3"/>
  <c r="G1991" i="3"/>
  <c r="D1992" i="3"/>
  <c r="F1992" i="3"/>
  <c r="G1992" i="3"/>
  <c r="D1993" i="3"/>
  <c r="F1993" i="3"/>
  <c r="G1993" i="3"/>
  <c r="D1994" i="3"/>
  <c r="F1994" i="3"/>
  <c r="G1994" i="3"/>
  <c r="D1995" i="3"/>
  <c r="F1995" i="3"/>
  <c r="G1995" i="3"/>
  <c r="D1996" i="3"/>
  <c r="F1996" i="3"/>
  <c r="G1996" i="3"/>
  <c r="D1997" i="3"/>
  <c r="F1997" i="3"/>
  <c r="G1997" i="3"/>
  <c r="D1998" i="3"/>
  <c r="F1998" i="3"/>
  <c r="G1998" i="3"/>
  <c r="D1999" i="3"/>
  <c r="F1999" i="3"/>
  <c r="G1999" i="3"/>
  <c r="D2000" i="3"/>
  <c r="F2000" i="3"/>
  <c r="G2000" i="3"/>
  <c r="D2001" i="3"/>
  <c r="F2001" i="3"/>
  <c r="G2001" i="3"/>
  <c r="D2002" i="3"/>
  <c r="F2002" i="3"/>
  <c r="G2002" i="3"/>
  <c r="D2003" i="3"/>
  <c r="F2003" i="3"/>
  <c r="G2003" i="3"/>
  <c r="D2004" i="3"/>
  <c r="F2004" i="3"/>
  <c r="G2004" i="3"/>
  <c r="D2005" i="3"/>
  <c r="F2005" i="3"/>
  <c r="G2005" i="3"/>
  <c r="D2006" i="3"/>
  <c r="F2006" i="3"/>
  <c r="G2006" i="3"/>
  <c r="D2007" i="3"/>
  <c r="F2007" i="3"/>
  <c r="G2007" i="3"/>
  <c r="D2008" i="3"/>
  <c r="F2008" i="3"/>
  <c r="G2008" i="3"/>
  <c r="D2009" i="3"/>
  <c r="F2009" i="3"/>
  <c r="G2009" i="3"/>
  <c r="D2010" i="3"/>
  <c r="F2010" i="3"/>
  <c r="G2010" i="3"/>
  <c r="D2011" i="3"/>
  <c r="F2011" i="3"/>
  <c r="G2011" i="3"/>
  <c r="D2012" i="3"/>
  <c r="F2012" i="3"/>
  <c r="G2012" i="3"/>
  <c r="D2013" i="3"/>
  <c r="F2013" i="3"/>
  <c r="G2013" i="3"/>
  <c r="D2014" i="3"/>
  <c r="F2014" i="3"/>
  <c r="G2014" i="3"/>
  <c r="D2015" i="3"/>
  <c r="F2015" i="3"/>
  <c r="G2015" i="3"/>
  <c r="D2016" i="3"/>
  <c r="F2016" i="3"/>
  <c r="G2016" i="3"/>
  <c r="D2017" i="3"/>
  <c r="F2017" i="3"/>
  <c r="G2017" i="3"/>
  <c r="D2018" i="3"/>
  <c r="F2018" i="3"/>
  <c r="G2018" i="3"/>
  <c r="D2019" i="3"/>
  <c r="F2019" i="3"/>
  <c r="G2019" i="3"/>
  <c r="D2020" i="3"/>
  <c r="F2020" i="3"/>
  <c r="G2020" i="3"/>
  <c r="D2021" i="3"/>
  <c r="F2021" i="3"/>
  <c r="G2021" i="3"/>
  <c r="D2022" i="3"/>
  <c r="F2022" i="3"/>
  <c r="G2022" i="3"/>
  <c r="D2023" i="3"/>
  <c r="F2023" i="3"/>
  <c r="G2023" i="3"/>
  <c r="D2024" i="3"/>
  <c r="F2024" i="3"/>
  <c r="G2024" i="3"/>
  <c r="D2025" i="3"/>
  <c r="F2025" i="3"/>
  <c r="G2025" i="3"/>
  <c r="D2026" i="3"/>
  <c r="F2026" i="3"/>
  <c r="G2026" i="3"/>
  <c r="D2027" i="3"/>
  <c r="F2027" i="3"/>
  <c r="G2027" i="3"/>
  <c r="D2028" i="3"/>
  <c r="F2028" i="3"/>
  <c r="G2028" i="3"/>
  <c r="D2029" i="3"/>
  <c r="F2029" i="3"/>
  <c r="G2029" i="3"/>
  <c r="D2030" i="3"/>
  <c r="F2030" i="3"/>
  <c r="G2030" i="3"/>
  <c r="D2031" i="3"/>
  <c r="F2031" i="3"/>
  <c r="G2031" i="3"/>
  <c r="D2032" i="3"/>
  <c r="F2032" i="3"/>
  <c r="G2032" i="3"/>
  <c r="D2033" i="3"/>
  <c r="F2033" i="3"/>
  <c r="G2033" i="3"/>
  <c r="D2034" i="3"/>
  <c r="F2034" i="3"/>
  <c r="G2034" i="3"/>
  <c r="D2035" i="3"/>
  <c r="F2035" i="3"/>
  <c r="G2035" i="3"/>
  <c r="D2036" i="3"/>
  <c r="F2036" i="3"/>
  <c r="G2036" i="3"/>
  <c r="D2037" i="3"/>
  <c r="F2037" i="3"/>
  <c r="G2037" i="3"/>
  <c r="D2038" i="3"/>
  <c r="F2038" i="3"/>
  <c r="G2038" i="3"/>
  <c r="D2039" i="3"/>
  <c r="F2039" i="3"/>
  <c r="G2039" i="3"/>
  <c r="D2040" i="3"/>
  <c r="F2040" i="3"/>
  <c r="G2040" i="3"/>
  <c r="D2041" i="3"/>
  <c r="F2041" i="3"/>
  <c r="G2041" i="3"/>
  <c r="D2042" i="3"/>
  <c r="F2042" i="3"/>
  <c r="G2042" i="3"/>
  <c r="D2043" i="3"/>
  <c r="F2043" i="3"/>
  <c r="G2043" i="3"/>
  <c r="D2044" i="3"/>
  <c r="F2044" i="3"/>
  <c r="G2044" i="3"/>
  <c r="D2045" i="3"/>
  <c r="F2045" i="3"/>
  <c r="G2045" i="3"/>
  <c r="D2046" i="3"/>
  <c r="F2046" i="3"/>
  <c r="G2046" i="3"/>
  <c r="D2047" i="3"/>
  <c r="F2047" i="3"/>
  <c r="G2047" i="3"/>
  <c r="D2048" i="3"/>
  <c r="F2048" i="3"/>
  <c r="G2048" i="3"/>
  <c r="D2049" i="3"/>
  <c r="F2049" i="3"/>
  <c r="G2049" i="3"/>
  <c r="D2050" i="3"/>
  <c r="F2050" i="3"/>
  <c r="G2050" i="3"/>
  <c r="D2051" i="3"/>
  <c r="F2051" i="3"/>
  <c r="G2051" i="3"/>
  <c r="D2052" i="3"/>
  <c r="F2052" i="3"/>
  <c r="G2052" i="3"/>
  <c r="D2053" i="3"/>
  <c r="F2053" i="3"/>
  <c r="G2053" i="3"/>
  <c r="D2054" i="3"/>
  <c r="F2054" i="3"/>
  <c r="G2054" i="3"/>
  <c r="D2055" i="3"/>
  <c r="F2055" i="3"/>
  <c r="G2055" i="3"/>
  <c r="D2056" i="3"/>
  <c r="F2056" i="3"/>
  <c r="G2056" i="3"/>
  <c r="D2057" i="3"/>
  <c r="F2057" i="3"/>
  <c r="G2057" i="3"/>
  <c r="D2058" i="3"/>
  <c r="D2059" i="3"/>
  <c r="D2060" i="3"/>
  <c r="D2061" i="3"/>
  <c r="D2062" i="3"/>
  <c r="D2063" i="3"/>
  <c r="D2064" i="3"/>
  <c r="D2065" i="3"/>
  <c r="D2066" i="3"/>
  <c r="D2067" i="3"/>
  <c r="D2068" i="3"/>
  <c r="D2069" i="3"/>
  <c r="D2070" i="3"/>
  <c r="D2071" i="3"/>
  <c r="D2072" i="3"/>
  <c r="D2073" i="3"/>
  <c r="D2074" i="3"/>
  <c r="D2075" i="3"/>
  <c r="D2076" i="3"/>
  <c r="D2077" i="3"/>
  <c r="D2078" i="3"/>
  <c r="D2079" i="3"/>
  <c r="D2080" i="3"/>
  <c r="D2081" i="3"/>
  <c r="D2082" i="3"/>
  <c r="D2083" i="3"/>
  <c r="D2084" i="3"/>
  <c r="D2085" i="3"/>
  <c r="D2086" i="3"/>
  <c r="D2087" i="3"/>
  <c r="D2088" i="3"/>
  <c r="D2089" i="3"/>
  <c r="D2090" i="3"/>
  <c r="D2091" i="3"/>
  <c r="D2092" i="3"/>
  <c r="D2093" i="3"/>
  <c r="D2094" i="3"/>
  <c r="D2095" i="3"/>
  <c r="D2096" i="3"/>
  <c r="D2097" i="3"/>
  <c r="D2098" i="3"/>
  <c r="G2058" i="3"/>
  <c r="G2059" i="3"/>
  <c r="G2060" i="3"/>
  <c r="G2061" i="3"/>
  <c r="G2062" i="3"/>
  <c r="G2063" i="3"/>
  <c r="G2064" i="3"/>
  <c r="G2065" i="3"/>
  <c r="G2066" i="3"/>
  <c r="G2067" i="3"/>
  <c r="G2068" i="3"/>
  <c r="G2069" i="3"/>
  <c r="G2070" i="3"/>
  <c r="G2071" i="3"/>
  <c r="G2072" i="3"/>
  <c r="G2073" i="3"/>
  <c r="G2074" i="3"/>
  <c r="G2075" i="3"/>
  <c r="G2076" i="3"/>
  <c r="G2077" i="3"/>
  <c r="G2078" i="3"/>
  <c r="G2079" i="3"/>
  <c r="G2080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G2093" i="3"/>
  <c r="G2094" i="3"/>
  <c r="G2095" i="3"/>
  <c r="G2096" i="3"/>
  <c r="G2097" i="3"/>
  <c r="G2098" i="3"/>
  <c r="G1908" i="3" l="1"/>
  <c r="F1908" i="3"/>
  <c r="G1907" i="3"/>
  <c r="F1907" i="3"/>
  <c r="G1906" i="3"/>
  <c r="F1906" i="3"/>
  <c r="G1905" i="3"/>
  <c r="F1905" i="3"/>
  <c r="D1905" i="3"/>
  <c r="D1906" i="3"/>
  <c r="D1907" i="3"/>
  <c r="C1904" i="3" l="1"/>
  <c r="C1903" i="3"/>
  <c r="C1902" i="3"/>
  <c r="C1901" i="3"/>
  <c r="C1900" i="3"/>
  <c r="C1899" i="3"/>
  <c r="C1898" i="3"/>
  <c r="C1897" i="3"/>
  <c r="C1896" i="3"/>
  <c r="C1895" i="3"/>
  <c r="C1894" i="3"/>
  <c r="D1893" i="3" l="1"/>
  <c r="C1893" i="3"/>
  <c r="D1892" i="3"/>
  <c r="C1892" i="3"/>
  <c r="C1891" i="3"/>
  <c r="D1891" i="3"/>
  <c r="H70" i="1"/>
  <c r="H71" i="1"/>
  <c r="H72" i="1"/>
  <c r="I70" i="1"/>
  <c r="I71" i="1"/>
  <c r="I72" i="1"/>
  <c r="J70" i="1"/>
  <c r="J71" i="1"/>
  <c r="J72" i="1"/>
  <c r="C1887" i="3"/>
  <c r="D1887" i="3"/>
  <c r="C1888" i="3"/>
  <c r="D1888" i="3"/>
  <c r="C1889" i="3"/>
  <c r="D1889" i="3"/>
  <c r="C1890" i="3"/>
  <c r="D1890" i="3"/>
  <c r="D1908" i="3" l="1"/>
  <c r="D1886" i="3"/>
  <c r="C1886" i="3"/>
  <c r="D1885" i="3"/>
  <c r="C1885" i="3"/>
  <c r="D1884" i="3"/>
  <c r="C1884" i="3"/>
  <c r="D1883" i="3" l="1"/>
  <c r="C1883" i="3"/>
  <c r="D1882" i="3"/>
  <c r="C1882" i="3"/>
  <c r="D1881" i="3"/>
  <c r="C1881" i="3"/>
  <c r="D1880" i="3"/>
  <c r="C1880" i="3"/>
  <c r="C1879" i="3" l="1"/>
  <c r="D1731" i="3" l="1"/>
  <c r="F1731" i="3"/>
  <c r="G1731" i="3"/>
  <c r="D1732" i="3"/>
  <c r="F1732" i="3"/>
  <c r="G1732" i="3"/>
  <c r="D1733" i="3"/>
  <c r="F1733" i="3"/>
  <c r="G1733" i="3"/>
  <c r="D1734" i="3"/>
  <c r="F1734" i="3"/>
  <c r="G1734" i="3"/>
  <c r="D1735" i="3"/>
  <c r="F1735" i="3"/>
  <c r="G1735" i="3"/>
  <c r="D1736" i="3"/>
  <c r="F1736" i="3"/>
  <c r="G1736" i="3"/>
  <c r="D1737" i="3"/>
  <c r="F1737" i="3"/>
  <c r="G1737" i="3"/>
  <c r="D1738" i="3"/>
  <c r="F1738" i="3"/>
  <c r="G1738" i="3"/>
  <c r="D1739" i="3"/>
  <c r="F1739" i="3"/>
  <c r="G1739" i="3"/>
  <c r="D1740" i="3"/>
  <c r="F1740" i="3"/>
  <c r="G1740" i="3"/>
  <c r="D1741" i="3"/>
  <c r="F1741" i="3"/>
  <c r="G1741" i="3"/>
  <c r="D1742" i="3"/>
  <c r="F1742" i="3"/>
  <c r="G1742" i="3"/>
  <c r="D1743" i="3"/>
  <c r="F1743" i="3"/>
  <c r="G1743" i="3"/>
  <c r="D1744" i="3"/>
  <c r="F1744" i="3"/>
  <c r="G1744" i="3"/>
  <c r="D1745" i="3"/>
  <c r="F1745" i="3"/>
  <c r="G1745" i="3"/>
  <c r="D1746" i="3"/>
  <c r="F1746" i="3"/>
  <c r="G1746" i="3"/>
  <c r="D1747" i="3"/>
  <c r="F1747" i="3"/>
  <c r="G1747" i="3"/>
  <c r="D1748" i="3"/>
  <c r="F1748" i="3"/>
  <c r="G1748" i="3"/>
  <c r="D1749" i="3"/>
  <c r="F1749" i="3"/>
  <c r="G1749" i="3"/>
  <c r="D1750" i="3"/>
  <c r="F1750" i="3"/>
  <c r="G1750" i="3"/>
  <c r="D1751" i="3"/>
  <c r="F1751" i="3"/>
  <c r="G1751" i="3"/>
  <c r="D1752" i="3"/>
  <c r="F1752" i="3"/>
  <c r="G1752" i="3"/>
  <c r="D1753" i="3"/>
  <c r="F1753" i="3"/>
  <c r="G1753" i="3"/>
  <c r="D1754" i="3"/>
  <c r="F1754" i="3"/>
  <c r="G1754" i="3"/>
  <c r="D1755" i="3"/>
  <c r="F1755" i="3"/>
  <c r="G1755" i="3"/>
  <c r="D1756" i="3"/>
  <c r="F1756" i="3"/>
  <c r="G1756" i="3"/>
  <c r="D1757" i="3"/>
  <c r="F1757" i="3"/>
  <c r="G1757" i="3"/>
  <c r="D1758" i="3"/>
  <c r="F1758" i="3"/>
  <c r="G1758" i="3"/>
  <c r="D1759" i="3"/>
  <c r="F1759" i="3"/>
  <c r="G1759" i="3"/>
  <c r="D1760" i="3"/>
  <c r="F1760" i="3"/>
  <c r="G1760" i="3"/>
  <c r="D1761" i="3"/>
  <c r="F1761" i="3"/>
  <c r="G1761" i="3"/>
  <c r="D1762" i="3"/>
  <c r="F1762" i="3"/>
  <c r="G1762" i="3"/>
  <c r="D1763" i="3"/>
  <c r="F1763" i="3"/>
  <c r="G1763" i="3"/>
  <c r="D1764" i="3"/>
  <c r="F1764" i="3"/>
  <c r="G1764" i="3"/>
  <c r="D1765" i="3"/>
  <c r="F1765" i="3"/>
  <c r="G1765" i="3"/>
  <c r="D1766" i="3"/>
  <c r="F1766" i="3"/>
  <c r="G1766" i="3"/>
  <c r="D1767" i="3"/>
  <c r="F1767" i="3"/>
  <c r="G1767" i="3"/>
  <c r="D1768" i="3"/>
  <c r="F1768" i="3"/>
  <c r="G1768" i="3"/>
  <c r="D1769" i="3"/>
  <c r="F1769" i="3"/>
  <c r="G1769" i="3"/>
  <c r="D1770" i="3"/>
  <c r="F1770" i="3"/>
  <c r="G1770" i="3"/>
  <c r="D1771" i="3"/>
  <c r="F1771" i="3"/>
  <c r="G1771" i="3"/>
  <c r="D1772" i="3"/>
  <c r="F1772" i="3"/>
  <c r="G1772" i="3"/>
  <c r="D1773" i="3"/>
  <c r="F1773" i="3"/>
  <c r="G1773" i="3"/>
  <c r="D1774" i="3"/>
  <c r="F1774" i="3"/>
  <c r="G1774" i="3"/>
  <c r="D1775" i="3"/>
  <c r="F1775" i="3"/>
  <c r="G1775" i="3"/>
  <c r="D1776" i="3"/>
  <c r="F1776" i="3"/>
  <c r="G1776" i="3"/>
  <c r="D1777" i="3"/>
  <c r="F1777" i="3"/>
  <c r="G1777" i="3"/>
  <c r="D1778" i="3"/>
  <c r="F1778" i="3"/>
  <c r="G1778" i="3"/>
  <c r="D1779" i="3"/>
  <c r="F1779" i="3"/>
  <c r="G1779" i="3"/>
  <c r="D1780" i="3"/>
  <c r="F1780" i="3"/>
  <c r="G1780" i="3"/>
  <c r="D1781" i="3"/>
  <c r="F1781" i="3"/>
  <c r="G1781" i="3"/>
  <c r="D1782" i="3"/>
  <c r="F1782" i="3"/>
  <c r="G1782" i="3"/>
  <c r="D1783" i="3"/>
  <c r="F1783" i="3"/>
  <c r="G1783" i="3"/>
  <c r="D1784" i="3"/>
  <c r="F1784" i="3"/>
  <c r="G1784" i="3"/>
  <c r="D1785" i="3"/>
  <c r="F1785" i="3"/>
  <c r="G1785" i="3"/>
  <c r="D1786" i="3"/>
  <c r="F1786" i="3"/>
  <c r="G1786" i="3"/>
  <c r="D1787" i="3"/>
  <c r="F1787" i="3"/>
  <c r="G1787" i="3"/>
  <c r="D1788" i="3"/>
  <c r="F1788" i="3"/>
  <c r="G1788" i="3"/>
  <c r="D1789" i="3"/>
  <c r="F1789" i="3"/>
  <c r="G1789" i="3"/>
  <c r="D1790" i="3"/>
  <c r="F1790" i="3"/>
  <c r="G1790" i="3"/>
  <c r="D1791" i="3"/>
  <c r="F1791" i="3"/>
  <c r="G1791" i="3"/>
  <c r="D1792" i="3"/>
  <c r="F1792" i="3"/>
  <c r="G1792" i="3"/>
  <c r="D1793" i="3"/>
  <c r="F1793" i="3"/>
  <c r="G1793" i="3"/>
  <c r="D1794" i="3"/>
  <c r="F1794" i="3"/>
  <c r="G1794" i="3"/>
  <c r="D1795" i="3"/>
  <c r="F1795" i="3"/>
  <c r="G1795" i="3"/>
  <c r="D1796" i="3"/>
  <c r="F1796" i="3"/>
  <c r="G1796" i="3"/>
  <c r="D1797" i="3"/>
  <c r="F1797" i="3"/>
  <c r="G1797" i="3"/>
  <c r="D1798" i="3"/>
  <c r="F1798" i="3"/>
  <c r="G1798" i="3"/>
  <c r="D1799" i="3"/>
  <c r="F1799" i="3"/>
  <c r="G1799" i="3"/>
  <c r="D1800" i="3"/>
  <c r="F1800" i="3"/>
  <c r="G1800" i="3"/>
  <c r="D1801" i="3"/>
  <c r="F1801" i="3"/>
  <c r="G1801" i="3"/>
  <c r="D1802" i="3"/>
  <c r="F1802" i="3"/>
  <c r="G1802" i="3"/>
  <c r="D1803" i="3"/>
  <c r="F1803" i="3"/>
  <c r="G1803" i="3"/>
  <c r="D1804" i="3"/>
  <c r="F1804" i="3"/>
  <c r="G1804" i="3"/>
  <c r="D1805" i="3"/>
  <c r="F1805" i="3"/>
  <c r="G1805" i="3"/>
  <c r="D1806" i="3"/>
  <c r="F1806" i="3"/>
  <c r="G1806" i="3"/>
  <c r="D1807" i="3"/>
  <c r="F1807" i="3"/>
  <c r="G1807" i="3"/>
  <c r="D1808" i="3"/>
  <c r="F1808" i="3"/>
  <c r="G1808" i="3"/>
  <c r="D1809" i="3"/>
  <c r="F1809" i="3"/>
  <c r="G1809" i="3"/>
  <c r="D1810" i="3"/>
  <c r="F1810" i="3"/>
  <c r="G1810" i="3"/>
  <c r="D1811" i="3"/>
  <c r="F1811" i="3"/>
  <c r="G1811" i="3"/>
  <c r="D1812" i="3"/>
  <c r="F1812" i="3"/>
  <c r="G1812" i="3"/>
  <c r="D1813" i="3"/>
  <c r="F1813" i="3"/>
  <c r="G1813" i="3"/>
  <c r="D1814" i="3"/>
  <c r="F1814" i="3"/>
  <c r="G1814" i="3"/>
  <c r="D1815" i="3"/>
  <c r="F1815" i="3"/>
  <c r="G1815" i="3"/>
  <c r="D1816" i="3"/>
  <c r="F1816" i="3"/>
  <c r="G1816" i="3"/>
  <c r="D1817" i="3"/>
  <c r="F1817" i="3"/>
  <c r="G1817" i="3"/>
  <c r="D1818" i="3"/>
  <c r="F1818" i="3"/>
  <c r="G1818" i="3"/>
  <c r="D1819" i="3"/>
  <c r="F1819" i="3"/>
  <c r="G1819" i="3"/>
  <c r="D1820" i="3"/>
  <c r="F1820" i="3"/>
  <c r="G1820" i="3"/>
  <c r="D1821" i="3"/>
  <c r="F1821" i="3"/>
  <c r="G1821" i="3"/>
  <c r="D1822" i="3"/>
  <c r="F1822" i="3"/>
  <c r="G1822" i="3"/>
  <c r="D1823" i="3"/>
  <c r="F1823" i="3"/>
  <c r="G1823" i="3"/>
  <c r="D1824" i="3"/>
  <c r="F1824" i="3"/>
  <c r="G1824" i="3"/>
  <c r="D1825" i="3"/>
  <c r="F1825" i="3"/>
  <c r="G1825" i="3"/>
  <c r="D1826" i="3"/>
  <c r="F1826" i="3"/>
  <c r="G1826" i="3"/>
  <c r="D1827" i="3"/>
  <c r="F1827" i="3"/>
  <c r="G1827" i="3"/>
  <c r="D1828" i="3"/>
  <c r="F1828" i="3"/>
  <c r="G1828" i="3"/>
  <c r="D1829" i="3"/>
  <c r="F1829" i="3"/>
  <c r="G1829" i="3"/>
  <c r="D1830" i="3"/>
  <c r="F1830" i="3"/>
  <c r="G1830" i="3"/>
  <c r="D1831" i="3"/>
  <c r="F1831" i="3"/>
  <c r="G1831" i="3"/>
  <c r="D1832" i="3"/>
  <c r="F1832" i="3"/>
  <c r="G1832" i="3"/>
  <c r="D1833" i="3"/>
  <c r="F1833" i="3"/>
  <c r="G1833" i="3"/>
  <c r="D1834" i="3"/>
  <c r="F1834" i="3"/>
  <c r="G1834" i="3"/>
  <c r="D1835" i="3"/>
  <c r="F1835" i="3"/>
  <c r="G1835" i="3"/>
  <c r="D1836" i="3"/>
  <c r="F1836" i="3"/>
  <c r="G1836" i="3"/>
  <c r="D1837" i="3"/>
  <c r="F1837" i="3"/>
  <c r="G1837" i="3"/>
  <c r="D1838" i="3"/>
  <c r="F1838" i="3"/>
  <c r="G1838" i="3"/>
  <c r="D1839" i="3"/>
  <c r="F1839" i="3"/>
  <c r="G1839" i="3"/>
  <c r="D1840" i="3"/>
  <c r="F1840" i="3"/>
  <c r="G1840" i="3"/>
  <c r="D1841" i="3"/>
  <c r="F1841" i="3"/>
  <c r="G1841" i="3"/>
  <c r="D1842" i="3"/>
  <c r="F1842" i="3"/>
  <c r="G1842" i="3"/>
  <c r="D1843" i="3"/>
  <c r="F1843" i="3"/>
  <c r="G1843" i="3"/>
  <c r="D1844" i="3"/>
  <c r="F1844" i="3"/>
  <c r="G1844" i="3"/>
  <c r="D1845" i="3"/>
  <c r="F1845" i="3"/>
  <c r="G1845" i="3"/>
  <c r="D1846" i="3"/>
  <c r="F1846" i="3"/>
  <c r="G1846" i="3"/>
  <c r="D1847" i="3"/>
  <c r="F1847" i="3"/>
  <c r="G1847" i="3"/>
  <c r="D1848" i="3"/>
  <c r="F1848" i="3"/>
  <c r="G1848" i="3"/>
  <c r="D1849" i="3"/>
  <c r="F1849" i="3"/>
  <c r="G1849" i="3"/>
  <c r="D1850" i="3"/>
  <c r="F1850" i="3"/>
  <c r="G1850" i="3"/>
  <c r="D1851" i="3"/>
  <c r="F1851" i="3"/>
  <c r="G1851" i="3"/>
  <c r="D1852" i="3"/>
  <c r="F1852" i="3"/>
  <c r="G1852" i="3"/>
  <c r="D1853" i="3"/>
  <c r="F1853" i="3"/>
  <c r="G1853" i="3"/>
  <c r="D1854" i="3"/>
  <c r="F1854" i="3"/>
  <c r="G1854" i="3"/>
  <c r="D1855" i="3"/>
  <c r="F1855" i="3"/>
  <c r="G1855" i="3"/>
  <c r="D1856" i="3"/>
  <c r="F1856" i="3"/>
  <c r="G1856" i="3"/>
  <c r="D1857" i="3"/>
  <c r="F1857" i="3"/>
  <c r="G1857" i="3"/>
  <c r="D1858" i="3"/>
  <c r="F1858" i="3"/>
  <c r="G1858" i="3"/>
  <c r="D1859" i="3"/>
  <c r="F1859" i="3"/>
  <c r="G1859" i="3"/>
  <c r="D1860" i="3"/>
  <c r="F1860" i="3"/>
  <c r="G1860" i="3"/>
  <c r="D1861" i="3"/>
  <c r="F1861" i="3"/>
  <c r="G1861" i="3"/>
  <c r="D1862" i="3"/>
  <c r="F1862" i="3"/>
  <c r="G1862" i="3"/>
  <c r="D1863" i="3"/>
  <c r="F1863" i="3"/>
  <c r="G1863" i="3"/>
  <c r="D1864" i="3"/>
  <c r="F1864" i="3"/>
  <c r="G1864" i="3"/>
  <c r="D1865" i="3"/>
  <c r="F1865" i="3"/>
  <c r="G1865" i="3"/>
  <c r="D1866" i="3"/>
  <c r="F1866" i="3"/>
  <c r="G1866" i="3"/>
  <c r="D1867" i="3"/>
  <c r="F1867" i="3"/>
  <c r="G1867" i="3"/>
  <c r="D1868" i="3"/>
  <c r="F1868" i="3"/>
  <c r="G1868" i="3"/>
  <c r="D1869" i="3"/>
  <c r="F1869" i="3"/>
  <c r="G1869" i="3"/>
  <c r="D1870" i="3"/>
  <c r="F1870" i="3"/>
  <c r="G1870" i="3"/>
  <c r="D1871" i="3"/>
  <c r="F1871" i="3"/>
  <c r="G1871" i="3"/>
  <c r="D1872" i="3"/>
  <c r="F1872" i="3"/>
  <c r="G1872" i="3"/>
  <c r="D1873" i="3"/>
  <c r="F1873" i="3"/>
  <c r="G1873" i="3"/>
  <c r="D1874" i="3"/>
  <c r="F1874" i="3"/>
  <c r="G1874" i="3"/>
  <c r="D1875" i="3"/>
  <c r="F1875" i="3"/>
  <c r="G1875" i="3"/>
  <c r="D1876" i="3"/>
  <c r="F1876" i="3"/>
  <c r="G1876" i="3"/>
  <c r="D1877" i="3"/>
  <c r="F1877" i="3"/>
  <c r="G1877" i="3"/>
  <c r="D1878" i="3"/>
  <c r="F1878" i="3"/>
  <c r="G1878" i="3"/>
  <c r="G1730" i="3"/>
  <c r="F1730" i="3"/>
  <c r="D1730" i="3"/>
  <c r="G1729" i="3" l="1"/>
  <c r="F1729" i="3"/>
  <c r="D1729" i="3"/>
  <c r="C1719" i="3"/>
  <c r="D1719" i="3"/>
  <c r="C1720" i="3"/>
  <c r="D1720" i="3"/>
  <c r="C1721" i="3"/>
  <c r="D1721" i="3"/>
  <c r="C1722" i="3"/>
  <c r="D1722" i="3"/>
  <c r="C1723" i="3"/>
  <c r="D1723" i="3"/>
  <c r="C1724" i="3"/>
  <c r="D1724" i="3"/>
  <c r="C1725" i="3"/>
  <c r="D1725" i="3"/>
  <c r="C1726" i="3"/>
  <c r="D1726" i="3"/>
  <c r="C1727" i="3"/>
  <c r="D1727" i="3"/>
  <c r="C1728" i="3"/>
  <c r="D1728" i="3"/>
  <c r="D1718" i="3"/>
  <c r="C1718" i="3"/>
  <c r="H64" i="1"/>
  <c r="H65" i="1"/>
  <c r="I64" i="1"/>
  <c r="I65" i="1"/>
  <c r="J64" i="1"/>
  <c r="J65" i="1"/>
  <c r="H62" i="1"/>
  <c r="H63" i="1"/>
  <c r="I62" i="1"/>
  <c r="I63" i="1"/>
  <c r="J62" i="1"/>
  <c r="J63" i="1"/>
  <c r="H60" i="1"/>
  <c r="H61" i="1"/>
  <c r="I60" i="1"/>
  <c r="I61" i="1"/>
  <c r="J60" i="1"/>
  <c r="J61" i="1"/>
  <c r="H58" i="1"/>
  <c r="H59" i="1"/>
  <c r="I58" i="1"/>
  <c r="I59" i="1"/>
  <c r="J58" i="1"/>
  <c r="J59" i="1"/>
  <c r="H57" i="1"/>
  <c r="I57" i="1"/>
  <c r="J57" i="1"/>
  <c r="C1700" i="3"/>
  <c r="D1700" i="3"/>
  <c r="C1701" i="3"/>
  <c r="D1701" i="3"/>
  <c r="C1702" i="3"/>
  <c r="D1702" i="3"/>
  <c r="C1703" i="3"/>
  <c r="D1703" i="3"/>
  <c r="C1704" i="3"/>
  <c r="D1704" i="3"/>
  <c r="C1705" i="3"/>
  <c r="D1705" i="3"/>
  <c r="C1706" i="3"/>
  <c r="D1706" i="3"/>
  <c r="C1707" i="3"/>
  <c r="D1707" i="3"/>
  <c r="C1708" i="3"/>
  <c r="D1708" i="3"/>
  <c r="C1709" i="3"/>
  <c r="D1709" i="3"/>
  <c r="C1710" i="3"/>
  <c r="D1710" i="3"/>
  <c r="C1711" i="3"/>
  <c r="D1711" i="3"/>
  <c r="C1712" i="3"/>
  <c r="D1712" i="3"/>
  <c r="C1713" i="3"/>
  <c r="D1713" i="3"/>
  <c r="C1714" i="3"/>
  <c r="D1714" i="3"/>
  <c r="C1715" i="3"/>
  <c r="D1715" i="3"/>
  <c r="C1716" i="3"/>
  <c r="D1716" i="3"/>
  <c r="C1717" i="3"/>
  <c r="D1717" i="3"/>
  <c r="C1683" i="3" l="1"/>
  <c r="C1684" i="3"/>
  <c r="C1685" i="3"/>
  <c r="C1686" i="3"/>
  <c r="C1687" i="3"/>
  <c r="C1688" i="3"/>
  <c r="C1689" i="3"/>
  <c r="C1690" i="3"/>
  <c r="C1691" i="3"/>
  <c r="C1692" i="3"/>
  <c r="C1693" i="3"/>
  <c r="C1694" i="3"/>
  <c r="C1695" i="3"/>
  <c r="C1696" i="3"/>
  <c r="C1697" i="3"/>
  <c r="C1698" i="3"/>
  <c r="C1699" i="3"/>
  <c r="C1682" i="3"/>
  <c r="G1681" i="3" l="1"/>
  <c r="G1680" i="3"/>
  <c r="G1679" i="3"/>
  <c r="G1678" i="3"/>
  <c r="G1677" i="3"/>
  <c r="G1676" i="3"/>
  <c r="F1681" i="3"/>
  <c r="F1680" i="3"/>
  <c r="F1679" i="3"/>
  <c r="F1678" i="3"/>
  <c r="F1677" i="3"/>
  <c r="F1676" i="3"/>
  <c r="D1681" i="3"/>
  <c r="D1680" i="3"/>
  <c r="D1679" i="3"/>
  <c r="D1678" i="3"/>
  <c r="D1677" i="3"/>
  <c r="D1676" i="3"/>
  <c r="D1640" i="3"/>
  <c r="D1661" i="3"/>
  <c r="D1662" i="3"/>
  <c r="D1663" i="3"/>
  <c r="D1664" i="3"/>
  <c r="D1665" i="3"/>
  <c r="D1666" i="3"/>
  <c r="D1667" i="3"/>
  <c r="D1668" i="3"/>
  <c r="D1669" i="3"/>
  <c r="D1670" i="3"/>
  <c r="D1671" i="3"/>
  <c r="D1672" i="3"/>
  <c r="D1673" i="3"/>
  <c r="D1674" i="3"/>
  <c r="D1675" i="3"/>
  <c r="D1660" i="3"/>
  <c r="C1661" i="3"/>
  <c r="C1662" i="3"/>
  <c r="C1663" i="3"/>
  <c r="C1664" i="3"/>
  <c r="C1665" i="3"/>
  <c r="C1666" i="3"/>
  <c r="C1667" i="3"/>
  <c r="C1668" i="3"/>
  <c r="C1669" i="3"/>
  <c r="C1670" i="3"/>
  <c r="C1671" i="3"/>
  <c r="C1672" i="3"/>
  <c r="C1673" i="3"/>
  <c r="C1674" i="3"/>
  <c r="C1675" i="3"/>
  <c r="C1660" i="3"/>
  <c r="H56" i="1"/>
  <c r="I56" i="1"/>
  <c r="J56" i="1"/>
  <c r="H55" i="1"/>
  <c r="I55" i="1"/>
  <c r="J55" i="1"/>
  <c r="H54" i="1"/>
  <c r="I54" i="1"/>
  <c r="J54" i="1"/>
  <c r="H53" i="1"/>
  <c r="I53" i="1"/>
  <c r="J53" i="1"/>
  <c r="H52" i="1"/>
  <c r="I52" i="1"/>
  <c r="J52" i="1"/>
  <c r="H51" i="1"/>
  <c r="I51" i="1"/>
  <c r="J51" i="1"/>
  <c r="H50" i="1"/>
  <c r="I50" i="1"/>
  <c r="J50" i="1"/>
  <c r="H49" i="1"/>
  <c r="I49" i="1"/>
  <c r="J49" i="1"/>
  <c r="H48" i="1"/>
  <c r="I48" i="1"/>
  <c r="J48" i="1"/>
  <c r="H47" i="1"/>
  <c r="I47" i="1"/>
  <c r="J47" i="1"/>
  <c r="H46" i="1"/>
  <c r="I46" i="1"/>
  <c r="J46" i="1"/>
  <c r="H45" i="1"/>
  <c r="I45" i="1"/>
  <c r="J45" i="1"/>
  <c r="H44" i="1"/>
  <c r="I44" i="1"/>
  <c r="J44" i="1"/>
  <c r="H43" i="1"/>
  <c r="I43" i="1"/>
  <c r="J43" i="1"/>
  <c r="H42" i="1"/>
  <c r="I42" i="1"/>
  <c r="J42" i="1"/>
  <c r="H41" i="1"/>
  <c r="I41" i="1"/>
  <c r="J41" i="1"/>
  <c r="D1645" i="3"/>
  <c r="D1646" i="3"/>
  <c r="D1647" i="3"/>
  <c r="D1648" i="3"/>
  <c r="D1649" i="3"/>
  <c r="D1650" i="3"/>
  <c r="D1651" i="3"/>
  <c r="D1652" i="3"/>
  <c r="D1653" i="3"/>
  <c r="D1654" i="3"/>
  <c r="D1655" i="3"/>
  <c r="D1656" i="3"/>
  <c r="D1657" i="3"/>
  <c r="D1658" i="3"/>
  <c r="D1659" i="3"/>
  <c r="D1644" i="3"/>
  <c r="C1645" i="3"/>
  <c r="C1646" i="3"/>
  <c r="C1647" i="3"/>
  <c r="C1648" i="3"/>
  <c r="C1649" i="3"/>
  <c r="C1650" i="3"/>
  <c r="C1651" i="3"/>
  <c r="C1652" i="3"/>
  <c r="C1653" i="3"/>
  <c r="C1654" i="3"/>
  <c r="C1655" i="3"/>
  <c r="C1656" i="3"/>
  <c r="C1657" i="3"/>
  <c r="C1658" i="3"/>
  <c r="C1659" i="3"/>
  <c r="C1644" i="3"/>
  <c r="C1642" i="3" l="1"/>
  <c r="C1643" i="3"/>
  <c r="C1641" i="3"/>
  <c r="G1640" i="3" l="1"/>
  <c r="F1640" i="3"/>
  <c r="G1639" i="3"/>
  <c r="F1639" i="3"/>
  <c r="D1639" i="3"/>
  <c r="F1593" i="3" l="1"/>
  <c r="G1593" i="3"/>
  <c r="D1594" i="3"/>
  <c r="F1594" i="3"/>
  <c r="G1594" i="3"/>
  <c r="D1595" i="3"/>
  <c r="D1596" i="3"/>
  <c r="D1597" i="3"/>
  <c r="D1598" i="3"/>
  <c r="D1599" i="3"/>
  <c r="D1600" i="3"/>
  <c r="D1601" i="3"/>
  <c r="D1602" i="3"/>
  <c r="D1603" i="3"/>
  <c r="D1604" i="3"/>
  <c r="D1605" i="3"/>
  <c r="D1606" i="3"/>
  <c r="D1607" i="3"/>
  <c r="D1608" i="3"/>
  <c r="D1609" i="3"/>
  <c r="D1610" i="3"/>
  <c r="D1611" i="3"/>
  <c r="D1612" i="3"/>
  <c r="D1613" i="3"/>
  <c r="D1614" i="3"/>
  <c r="D1615" i="3"/>
  <c r="D1616" i="3"/>
  <c r="D1617" i="3"/>
  <c r="D1618" i="3"/>
  <c r="D1619" i="3"/>
  <c r="D1620" i="3"/>
  <c r="D1621" i="3"/>
  <c r="D1622" i="3"/>
  <c r="D1623" i="3"/>
  <c r="D1624" i="3"/>
  <c r="D1625" i="3"/>
  <c r="D1626" i="3"/>
  <c r="D1627" i="3"/>
  <c r="D1628" i="3"/>
  <c r="D1629" i="3"/>
  <c r="D1630" i="3"/>
  <c r="D1631" i="3"/>
  <c r="D1632" i="3"/>
  <c r="D1633" i="3"/>
  <c r="D1634" i="3"/>
  <c r="D1635" i="3"/>
  <c r="D1636" i="3"/>
  <c r="D1637" i="3"/>
  <c r="D1638" i="3"/>
  <c r="G1592" i="3"/>
  <c r="F1592" i="3"/>
  <c r="D1592" i="3"/>
  <c r="F1250" i="3" l="1"/>
  <c r="D1248" i="3"/>
  <c r="D1250" i="3"/>
  <c r="G1249" i="3"/>
  <c r="G1246" i="3"/>
  <c r="F1245" i="3"/>
  <c r="G1245" i="3"/>
  <c r="G1247" i="3"/>
  <c r="F1246" i="3"/>
  <c r="G1248" i="3"/>
  <c r="F1247" i="3"/>
  <c r="F1249" i="3"/>
  <c r="D1249" i="3"/>
  <c r="G1250" i="3"/>
  <c r="F1248" i="3"/>
  <c r="D1246" i="3" l="1"/>
  <c r="D1247" i="3"/>
  <c r="G1244" i="3" l="1"/>
  <c r="F1244" i="3"/>
  <c r="G1243" i="3"/>
  <c r="F1243" i="3"/>
  <c r="G1242" i="3"/>
  <c r="F1242" i="3"/>
  <c r="G1241" i="3"/>
  <c r="F1241" i="3"/>
  <c r="G1240" i="3"/>
  <c r="F1240" i="3"/>
  <c r="G1239" i="3"/>
  <c r="F1239" i="3"/>
  <c r="G1238" i="3"/>
  <c r="F1238" i="3"/>
  <c r="D1244" i="3"/>
  <c r="D1243" i="3"/>
  <c r="D1242" i="3"/>
  <c r="D1241" i="3"/>
  <c r="D1240" i="3"/>
  <c r="D1239" i="3"/>
  <c r="D1238" i="3"/>
  <c r="D204" i="3" l="1"/>
  <c r="D203" i="3"/>
  <c r="D1227" i="3"/>
  <c r="D1235" i="3" l="1"/>
  <c r="D1228" i="3"/>
  <c r="D1231" i="3"/>
  <c r="D1232" i="3"/>
  <c r="D1237" i="3"/>
  <c r="D1229" i="3"/>
  <c r="D1234" i="3"/>
  <c r="D1233" i="3"/>
  <c r="D1236" i="3"/>
  <c r="D1230" i="3"/>
  <c r="G1226" i="3"/>
  <c r="F1226" i="3"/>
  <c r="D1226" i="3"/>
  <c r="G1225" i="3"/>
  <c r="F1225" i="3"/>
  <c r="G1224" i="3"/>
  <c r="F1224" i="3"/>
  <c r="G1223" i="3"/>
  <c r="F1223" i="3"/>
  <c r="D1223" i="3"/>
  <c r="G1222" i="3"/>
  <c r="F1222" i="3"/>
  <c r="D1222" i="3"/>
  <c r="G1221" i="3"/>
  <c r="F1221" i="3"/>
  <c r="G1220" i="3"/>
  <c r="F1220" i="3"/>
  <c r="D1220" i="3"/>
  <c r="G1219" i="3"/>
  <c r="F1219" i="3"/>
  <c r="D1219" i="3"/>
  <c r="G1218" i="3"/>
  <c r="F1218" i="3"/>
  <c r="D1224" i="3" l="1"/>
  <c r="D1218" i="3"/>
  <c r="D1221" i="3"/>
  <c r="D1225" i="3"/>
  <c r="F1121" i="3"/>
  <c r="F1122" i="3"/>
  <c r="F1123" i="3"/>
  <c r="F1124" i="3"/>
  <c r="F1125" i="3"/>
  <c r="F1126" i="3"/>
  <c r="F1127" i="3"/>
  <c r="F1128" i="3"/>
  <c r="F1129" i="3"/>
  <c r="F1130" i="3"/>
  <c r="F1131" i="3"/>
  <c r="F1132" i="3"/>
  <c r="F1133" i="3"/>
  <c r="F1134" i="3"/>
  <c r="F1135" i="3"/>
  <c r="F1136" i="3"/>
  <c r="F1137" i="3"/>
  <c r="F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G1136" i="3"/>
  <c r="G1137" i="3"/>
  <c r="G1120" i="3"/>
  <c r="D1121" i="3"/>
  <c r="D1122" i="3"/>
  <c r="D1123" i="3"/>
  <c r="D1124" i="3"/>
  <c r="D1125" i="3"/>
  <c r="D1126" i="3"/>
  <c r="D1127" i="3"/>
  <c r="D1128" i="3"/>
  <c r="D1129" i="3"/>
  <c r="D1130" i="3"/>
  <c r="D1131" i="3"/>
  <c r="D1136" i="3"/>
  <c r="D1137" i="3"/>
  <c r="D1120" i="3"/>
  <c r="D1135" i="3" l="1"/>
  <c r="D1132" i="3"/>
  <c r="D1134" i="3"/>
  <c r="D1133" i="3" l="1"/>
  <c r="F54" i="3"/>
  <c r="F206" i="3"/>
  <c r="G206" i="3"/>
  <c r="F207" i="3"/>
  <c r="G207" i="3"/>
  <c r="F208" i="3"/>
  <c r="G208" i="3"/>
  <c r="F209" i="3"/>
  <c r="G209" i="3"/>
  <c r="F210" i="3"/>
  <c r="G210" i="3"/>
  <c r="F211" i="3"/>
  <c r="G211" i="3"/>
  <c r="F212" i="3"/>
  <c r="G212" i="3"/>
  <c r="F213" i="3"/>
  <c r="G213" i="3"/>
  <c r="F214" i="3"/>
  <c r="G214" i="3"/>
  <c r="F215" i="3"/>
  <c r="G215" i="3"/>
  <c r="F216" i="3"/>
  <c r="G216" i="3"/>
  <c r="F217" i="3"/>
  <c r="G217" i="3"/>
  <c r="F218" i="3"/>
  <c r="G218" i="3"/>
  <c r="F219" i="3"/>
  <c r="G219" i="3"/>
  <c r="F220" i="3"/>
  <c r="G220" i="3"/>
  <c r="F221" i="3"/>
  <c r="G221" i="3"/>
  <c r="F222" i="3"/>
  <c r="G222" i="3"/>
  <c r="F223" i="3"/>
  <c r="G223" i="3"/>
  <c r="F224" i="3"/>
  <c r="G224" i="3"/>
  <c r="F225" i="3"/>
  <c r="G225" i="3"/>
  <c r="F226" i="3"/>
  <c r="G226" i="3"/>
  <c r="F227" i="3"/>
  <c r="G227" i="3"/>
  <c r="F228" i="3"/>
  <c r="G228" i="3"/>
  <c r="F229" i="3"/>
  <c r="G229" i="3"/>
  <c r="F230" i="3"/>
  <c r="G230" i="3"/>
  <c r="F231" i="3"/>
  <c r="G231" i="3"/>
  <c r="F232" i="3"/>
  <c r="G232" i="3"/>
  <c r="F233" i="3"/>
  <c r="G233" i="3"/>
  <c r="F234" i="3"/>
  <c r="G234" i="3"/>
  <c r="F235" i="3"/>
  <c r="G235" i="3"/>
  <c r="F236" i="3"/>
  <c r="G236" i="3"/>
  <c r="F237" i="3"/>
  <c r="G237" i="3"/>
  <c r="F238" i="3"/>
  <c r="G238" i="3"/>
  <c r="F239" i="3"/>
  <c r="G239" i="3"/>
  <c r="F240" i="3"/>
  <c r="G240" i="3"/>
  <c r="F241" i="3"/>
  <c r="G241" i="3"/>
  <c r="F242" i="3"/>
  <c r="G242" i="3"/>
  <c r="F243" i="3"/>
  <c r="G243" i="3"/>
  <c r="F244" i="3"/>
  <c r="G244" i="3"/>
  <c r="F245" i="3"/>
  <c r="G245" i="3"/>
  <c r="F246" i="3"/>
  <c r="G246" i="3"/>
  <c r="F247" i="3"/>
  <c r="G247" i="3"/>
  <c r="F248" i="3"/>
  <c r="G248" i="3"/>
  <c r="F249" i="3"/>
  <c r="G249" i="3"/>
  <c r="F250" i="3"/>
  <c r="G250" i="3"/>
  <c r="F251" i="3"/>
  <c r="G251" i="3"/>
  <c r="F252" i="3"/>
  <c r="G252" i="3"/>
  <c r="F253" i="3"/>
  <c r="G253" i="3"/>
  <c r="F254" i="3"/>
  <c r="G254" i="3"/>
  <c r="F255" i="3"/>
  <c r="G255" i="3"/>
  <c r="F256" i="3"/>
  <c r="G256" i="3"/>
  <c r="F257" i="3"/>
  <c r="G257" i="3"/>
  <c r="F258" i="3"/>
  <c r="G258" i="3"/>
  <c r="F259" i="3"/>
  <c r="G259" i="3"/>
  <c r="F260" i="3"/>
  <c r="G260" i="3"/>
  <c r="F261" i="3"/>
  <c r="G261" i="3"/>
  <c r="F262" i="3"/>
  <c r="G262" i="3"/>
  <c r="F263" i="3"/>
  <c r="G263" i="3"/>
  <c r="F264" i="3"/>
  <c r="G264" i="3"/>
  <c r="F265" i="3"/>
  <c r="G265" i="3"/>
  <c r="F266" i="3"/>
  <c r="G266" i="3"/>
  <c r="F267" i="3"/>
  <c r="G267" i="3"/>
  <c r="F268" i="3"/>
  <c r="G268" i="3"/>
  <c r="F269" i="3"/>
  <c r="G269" i="3"/>
  <c r="F270" i="3"/>
  <c r="G270" i="3"/>
  <c r="F271" i="3"/>
  <c r="G271" i="3"/>
  <c r="F272" i="3"/>
  <c r="G272" i="3"/>
  <c r="F273" i="3"/>
  <c r="G273" i="3"/>
  <c r="F274" i="3"/>
  <c r="G274" i="3"/>
  <c r="F275" i="3"/>
  <c r="G275" i="3"/>
  <c r="F276" i="3"/>
  <c r="G276" i="3"/>
  <c r="F277" i="3"/>
  <c r="G277" i="3"/>
  <c r="F278" i="3"/>
  <c r="G278" i="3"/>
  <c r="F279" i="3"/>
  <c r="G279" i="3"/>
  <c r="F280" i="3"/>
  <c r="G280" i="3"/>
  <c r="F281" i="3"/>
  <c r="G281" i="3"/>
  <c r="F282" i="3"/>
  <c r="G282" i="3"/>
  <c r="F283" i="3"/>
  <c r="G283" i="3"/>
  <c r="F284" i="3"/>
  <c r="G284" i="3"/>
  <c r="F285" i="3"/>
  <c r="G285" i="3"/>
  <c r="F286" i="3"/>
  <c r="G286" i="3"/>
  <c r="F287" i="3"/>
  <c r="G287" i="3"/>
  <c r="F288" i="3"/>
  <c r="G288" i="3"/>
  <c r="F289" i="3"/>
  <c r="G289" i="3"/>
  <c r="F290" i="3"/>
  <c r="G290" i="3"/>
  <c r="F291" i="3"/>
  <c r="G291" i="3"/>
  <c r="F292" i="3"/>
  <c r="G292" i="3"/>
  <c r="F293" i="3"/>
  <c r="G293" i="3"/>
  <c r="F294" i="3"/>
  <c r="G294" i="3"/>
  <c r="F295" i="3"/>
  <c r="G295" i="3"/>
  <c r="F296" i="3"/>
  <c r="G296" i="3"/>
  <c r="F297" i="3"/>
  <c r="G297" i="3"/>
  <c r="F298" i="3"/>
  <c r="G298" i="3"/>
  <c r="F299" i="3"/>
  <c r="G299" i="3"/>
  <c r="F300" i="3"/>
  <c r="G300" i="3"/>
  <c r="F301" i="3"/>
  <c r="G301" i="3"/>
  <c r="F302" i="3"/>
  <c r="G302" i="3"/>
  <c r="F303" i="3"/>
  <c r="G303" i="3"/>
  <c r="F304" i="3"/>
  <c r="G304" i="3"/>
  <c r="F305" i="3"/>
  <c r="G305" i="3"/>
  <c r="F306" i="3"/>
  <c r="G306" i="3"/>
  <c r="F307" i="3"/>
  <c r="G307" i="3"/>
  <c r="F308" i="3"/>
  <c r="G308" i="3"/>
  <c r="F309" i="3"/>
  <c r="G309" i="3"/>
  <c r="F310" i="3"/>
  <c r="G310" i="3"/>
  <c r="F311" i="3"/>
  <c r="G311" i="3"/>
  <c r="F312" i="3"/>
  <c r="G312" i="3"/>
  <c r="F313" i="3"/>
  <c r="G313" i="3"/>
  <c r="F314" i="3"/>
  <c r="G314" i="3"/>
  <c r="F315" i="3"/>
  <c r="G315" i="3"/>
  <c r="F316" i="3"/>
  <c r="G316" i="3"/>
  <c r="F317" i="3"/>
  <c r="G317" i="3"/>
  <c r="F318" i="3"/>
  <c r="G318" i="3"/>
  <c r="F319" i="3"/>
  <c r="G319" i="3"/>
  <c r="F320" i="3"/>
  <c r="G320" i="3"/>
  <c r="F321" i="3"/>
  <c r="G321" i="3"/>
  <c r="F322" i="3"/>
  <c r="G322" i="3"/>
  <c r="F323" i="3"/>
  <c r="G323" i="3"/>
  <c r="F324" i="3"/>
  <c r="G324" i="3"/>
  <c r="F325" i="3"/>
  <c r="G325" i="3"/>
  <c r="F326" i="3"/>
  <c r="G326" i="3"/>
  <c r="F327" i="3"/>
  <c r="G327" i="3"/>
  <c r="F328" i="3"/>
  <c r="G328" i="3"/>
  <c r="F329" i="3"/>
  <c r="G329" i="3"/>
  <c r="F330" i="3"/>
  <c r="G330" i="3"/>
  <c r="F331" i="3"/>
  <c r="G331" i="3"/>
  <c r="F332" i="3"/>
  <c r="G332" i="3"/>
  <c r="F333" i="3"/>
  <c r="G333" i="3"/>
  <c r="F334" i="3"/>
  <c r="G334" i="3"/>
  <c r="F335" i="3"/>
  <c r="G335" i="3"/>
  <c r="F336" i="3"/>
  <c r="G336" i="3"/>
  <c r="F337" i="3"/>
  <c r="G337" i="3"/>
  <c r="F338" i="3"/>
  <c r="G338" i="3"/>
  <c r="F339" i="3"/>
  <c r="G339" i="3"/>
  <c r="F340" i="3"/>
  <c r="G340" i="3"/>
  <c r="F341" i="3"/>
  <c r="G341" i="3"/>
  <c r="F342" i="3"/>
  <c r="G342" i="3"/>
  <c r="F343" i="3"/>
  <c r="G343" i="3"/>
  <c r="F344" i="3"/>
  <c r="G344" i="3"/>
  <c r="F345" i="3"/>
  <c r="G345" i="3"/>
  <c r="F346" i="3"/>
  <c r="G346" i="3"/>
  <c r="F347" i="3"/>
  <c r="G347" i="3"/>
  <c r="F348" i="3"/>
  <c r="G348" i="3"/>
  <c r="F349" i="3"/>
  <c r="G349" i="3"/>
  <c r="F350" i="3"/>
  <c r="G350" i="3"/>
  <c r="F351" i="3"/>
  <c r="G351" i="3"/>
  <c r="F352" i="3"/>
  <c r="G352" i="3"/>
  <c r="F353" i="3"/>
  <c r="G353" i="3"/>
  <c r="F354" i="3"/>
  <c r="G354" i="3"/>
  <c r="F355" i="3"/>
  <c r="G355" i="3"/>
  <c r="F356" i="3"/>
  <c r="G356" i="3"/>
  <c r="F357" i="3"/>
  <c r="G357" i="3"/>
  <c r="F358" i="3"/>
  <c r="G358" i="3"/>
  <c r="F359" i="3"/>
  <c r="G359" i="3"/>
  <c r="F360" i="3"/>
  <c r="G360" i="3"/>
  <c r="F361" i="3"/>
  <c r="G361" i="3"/>
  <c r="F362" i="3"/>
  <c r="G362" i="3"/>
  <c r="F363" i="3"/>
  <c r="G363" i="3"/>
  <c r="F364" i="3"/>
  <c r="G364" i="3"/>
  <c r="F365" i="3"/>
  <c r="G365" i="3"/>
  <c r="F366" i="3"/>
  <c r="G366" i="3"/>
  <c r="F367" i="3"/>
  <c r="G367" i="3"/>
  <c r="F368" i="3"/>
  <c r="G368" i="3"/>
  <c r="F369" i="3"/>
  <c r="G369" i="3"/>
  <c r="F370" i="3"/>
  <c r="G370" i="3"/>
  <c r="F371" i="3"/>
  <c r="G371" i="3"/>
  <c r="F372" i="3"/>
  <c r="G372" i="3"/>
  <c r="F373" i="3"/>
  <c r="G373" i="3"/>
  <c r="F374" i="3"/>
  <c r="G374" i="3"/>
  <c r="F375" i="3"/>
  <c r="G375" i="3"/>
  <c r="F376" i="3"/>
  <c r="G376" i="3"/>
  <c r="F377" i="3"/>
  <c r="G377" i="3"/>
  <c r="F378" i="3"/>
  <c r="G378" i="3"/>
  <c r="F379" i="3"/>
  <c r="G379" i="3"/>
  <c r="F380" i="3"/>
  <c r="G380" i="3"/>
  <c r="F381" i="3"/>
  <c r="G381" i="3"/>
  <c r="F382" i="3"/>
  <c r="G382" i="3"/>
  <c r="F383" i="3"/>
  <c r="G383" i="3"/>
  <c r="F384" i="3"/>
  <c r="G384" i="3"/>
  <c r="F385" i="3"/>
  <c r="G385" i="3"/>
  <c r="F386" i="3"/>
  <c r="G386" i="3"/>
  <c r="F387" i="3"/>
  <c r="G387" i="3"/>
  <c r="F388" i="3"/>
  <c r="G388" i="3"/>
  <c r="F389" i="3"/>
  <c r="G389" i="3"/>
  <c r="F390" i="3"/>
  <c r="G390" i="3"/>
  <c r="F391" i="3"/>
  <c r="G391" i="3"/>
  <c r="F392" i="3"/>
  <c r="G392" i="3"/>
  <c r="F393" i="3"/>
  <c r="G393" i="3"/>
  <c r="F394" i="3"/>
  <c r="G394" i="3"/>
  <c r="F395" i="3"/>
  <c r="G395" i="3"/>
  <c r="F396" i="3"/>
  <c r="G396" i="3"/>
  <c r="F397" i="3"/>
  <c r="G397" i="3"/>
  <c r="F398" i="3"/>
  <c r="G398" i="3"/>
  <c r="F399" i="3"/>
  <c r="G399" i="3"/>
  <c r="F400" i="3"/>
  <c r="G400" i="3"/>
  <c r="F401" i="3"/>
  <c r="G401" i="3"/>
  <c r="F402" i="3"/>
  <c r="G402" i="3"/>
  <c r="F403" i="3"/>
  <c r="G403" i="3"/>
  <c r="F404" i="3"/>
  <c r="G404" i="3"/>
  <c r="F405" i="3"/>
  <c r="G405" i="3"/>
  <c r="F406" i="3"/>
  <c r="G406" i="3"/>
  <c r="F407" i="3"/>
  <c r="G407" i="3"/>
  <c r="F408" i="3"/>
  <c r="G408" i="3"/>
  <c r="F409" i="3"/>
  <c r="G409" i="3"/>
  <c r="F410" i="3"/>
  <c r="G410" i="3"/>
  <c r="F411" i="3"/>
  <c r="G411" i="3"/>
  <c r="F412" i="3"/>
  <c r="G412" i="3"/>
  <c r="F413" i="3"/>
  <c r="G413" i="3"/>
  <c r="F414" i="3"/>
  <c r="G414" i="3"/>
  <c r="F415" i="3"/>
  <c r="G415" i="3"/>
  <c r="F416" i="3"/>
  <c r="G416" i="3"/>
  <c r="F417" i="3"/>
  <c r="G417" i="3"/>
  <c r="F418" i="3"/>
  <c r="G418" i="3"/>
  <c r="F419" i="3"/>
  <c r="G419" i="3"/>
  <c r="F420" i="3"/>
  <c r="G420" i="3"/>
  <c r="F421" i="3"/>
  <c r="G421" i="3"/>
  <c r="F422" i="3"/>
  <c r="G422" i="3"/>
  <c r="F423" i="3"/>
  <c r="G423" i="3"/>
  <c r="F424" i="3"/>
  <c r="G424" i="3"/>
  <c r="F425" i="3"/>
  <c r="G425" i="3"/>
  <c r="F426" i="3"/>
  <c r="G426" i="3"/>
  <c r="F427" i="3"/>
  <c r="G427" i="3"/>
  <c r="F428" i="3"/>
  <c r="G428" i="3"/>
  <c r="F429" i="3"/>
  <c r="G429" i="3"/>
  <c r="F430" i="3"/>
  <c r="G430" i="3"/>
  <c r="F431" i="3"/>
  <c r="G431" i="3"/>
  <c r="F432" i="3"/>
  <c r="G432" i="3"/>
  <c r="F433" i="3"/>
  <c r="G433" i="3"/>
  <c r="F434" i="3"/>
  <c r="G434" i="3"/>
  <c r="G435" i="3"/>
  <c r="G436" i="3"/>
  <c r="G437" i="3"/>
  <c r="G438" i="3"/>
  <c r="G439" i="3"/>
  <c r="G440" i="3"/>
  <c r="G441" i="3"/>
  <c r="G442" i="3"/>
  <c r="G443" i="3"/>
  <c r="F444" i="3"/>
  <c r="G444" i="3"/>
  <c r="F445" i="3"/>
  <c r="G445" i="3"/>
  <c r="F446" i="3"/>
  <c r="G446" i="3"/>
  <c r="F447" i="3"/>
  <c r="G447" i="3"/>
  <c r="F448" i="3"/>
  <c r="G448" i="3"/>
  <c r="F449" i="3"/>
  <c r="G449" i="3"/>
  <c r="F450" i="3"/>
  <c r="G450" i="3"/>
  <c r="F451" i="3"/>
  <c r="G451" i="3"/>
  <c r="F452" i="3"/>
  <c r="G452" i="3"/>
  <c r="F453" i="3"/>
  <c r="G453" i="3"/>
  <c r="F454" i="3"/>
  <c r="G454" i="3"/>
  <c r="F455" i="3"/>
  <c r="G455" i="3"/>
  <c r="F456" i="3"/>
  <c r="G456" i="3"/>
  <c r="F457" i="3"/>
  <c r="G457" i="3"/>
  <c r="F458" i="3"/>
  <c r="G458" i="3"/>
  <c r="F459" i="3"/>
  <c r="G459" i="3"/>
  <c r="F460" i="3"/>
  <c r="G460" i="3"/>
  <c r="F461" i="3"/>
  <c r="G461" i="3"/>
  <c r="F462" i="3"/>
  <c r="G462" i="3"/>
  <c r="F463" i="3"/>
  <c r="G463" i="3"/>
  <c r="F464" i="3"/>
  <c r="G464" i="3"/>
  <c r="F465" i="3"/>
  <c r="G465" i="3"/>
  <c r="F466" i="3"/>
  <c r="G466" i="3"/>
  <c r="F467" i="3"/>
  <c r="G467" i="3"/>
  <c r="F468" i="3"/>
  <c r="G468" i="3"/>
  <c r="F469" i="3"/>
  <c r="G469" i="3"/>
  <c r="F470" i="3"/>
  <c r="G470" i="3"/>
  <c r="F471" i="3"/>
  <c r="G471" i="3"/>
  <c r="F472" i="3"/>
  <c r="G472" i="3"/>
  <c r="F473" i="3"/>
  <c r="G473" i="3"/>
  <c r="F474" i="3"/>
  <c r="G474" i="3"/>
  <c r="F475" i="3"/>
  <c r="G475" i="3"/>
  <c r="F476" i="3"/>
  <c r="G476" i="3"/>
  <c r="F477" i="3"/>
  <c r="G477" i="3"/>
  <c r="F478" i="3"/>
  <c r="G478" i="3"/>
  <c r="F479" i="3"/>
  <c r="G479" i="3"/>
  <c r="F480" i="3"/>
  <c r="G480" i="3"/>
  <c r="F481" i="3"/>
  <c r="G481" i="3"/>
  <c r="F482" i="3"/>
  <c r="G482" i="3"/>
  <c r="F483" i="3"/>
  <c r="G483" i="3"/>
  <c r="F484" i="3"/>
  <c r="G484" i="3"/>
  <c r="F485" i="3"/>
  <c r="G485" i="3"/>
  <c r="F486" i="3"/>
  <c r="G486" i="3"/>
  <c r="F487" i="3"/>
  <c r="G487" i="3"/>
  <c r="F488" i="3"/>
  <c r="G488" i="3"/>
  <c r="F489" i="3"/>
  <c r="G489" i="3"/>
  <c r="F490" i="3"/>
  <c r="G490" i="3"/>
  <c r="F491" i="3"/>
  <c r="G491" i="3"/>
  <c r="F492" i="3"/>
  <c r="G492" i="3"/>
  <c r="F493" i="3"/>
  <c r="G493" i="3"/>
  <c r="F494" i="3"/>
  <c r="G494" i="3"/>
  <c r="F495" i="3"/>
  <c r="G495" i="3"/>
  <c r="F496" i="3"/>
  <c r="G496" i="3"/>
  <c r="F497" i="3"/>
  <c r="G497" i="3"/>
  <c r="F498" i="3"/>
  <c r="G498" i="3"/>
  <c r="F499" i="3"/>
  <c r="G499" i="3"/>
  <c r="F500" i="3"/>
  <c r="G500" i="3"/>
  <c r="F501" i="3"/>
  <c r="G501" i="3"/>
  <c r="F502" i="3"/>
  <c r="G502" i="3"/>
  <c r="F503" i="3"/>
  <c r="G503" i="3"/>
  <c r="F504" i="3"/>
  <c r="G504" i="3"/>
  <c r="F505" i="3"/>
  <c r="G505" i="3"/>
  <c r="F506" i="3"/>
  <c r="G506" i="3"/>
  <c r="F507" i="3"/>
  <c r="G507" i="3"/>
  <c r="F508" i="3"/>
  <c r="G508" i="3"/>
  <c r="F509" i="3"/>
  <c r="G509" i="3"/>
  <c r="F510" i="3"/>
  <c r="G510" i="3"/>
  <c r="F511" i="3"/>
  <c r="G511" i="3"/>
  <c r="F512" i="3"/>
  <c r="G512" i="3"/>
  <c r="F513" i="3"/>
  <c r="G513" i="3"/>
  <c r="F514" i="3"/>
  <c r="G514" i="3"/>
  <c r="F515" i="3"/>
  <c r="G515" i="3"/>
  <c r="F516" i="3"/>
  <c r="G516" i="3"/>
  <c r="F517" i="3"/>
  <c r="G517" i="3"/>
  <c r="F518" i="3"/>
  <c r="G518" i="3"/>
  <c r="F519" i="3"/>
  <c r="G519" i="3"/>
  <c r="F520" i="3"/>
  <c r="G520" i="3"/>
  <c r="F521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F534" i="3"/>
  <c r="G534" i="3"/>
  <c r="F535" i="3"/>
  <c r="G535" i="3"/>
  <c r="F536" i="3"/>
  <c r="G536" i="3"/>
  <c r="F537" i="3"/>
  <c r="G537" i="3"/>
  <c r="F538" i="3"/>
  <c r="G538" i="3"/>
  <c r="F539" i="3"/>
  <c r="G539" i="3"/>
  <c r="F540" i="3"/>
  <c r="G540" i="3"/>
  <c r="F541" i="3"/>
  <c r="G541" i="3"/>
  <c r="F542" i="3"/>
  <c r="G542" i="3"/>
  <c r="F543" i="3"/>
  <c r="G543" i="3"/>
  <c r="F544" i="3"/>
  <c r="G544" i="3"/>
  <c r="F545" i="3"/>
  <c r="G545" i="3"/>
  <c r="F546" i="3"/>
  <c r="G546" i="3"/>
  <c r="F547" i="3"/>
  <c r="G547" i="3"/>
  <c r="F548" i="3"/>
  <c r="G548" i="3"/>
  <c r="F549" i="3"/>
  <c r="G549" i="3"/>
  <c r="F550" i="3"/>
  <c r="G550" i="3"/>
  <c r="F551" i="3"/>
  <c r="G551" i="3"/>
  <c r="F552" i="3"/>
  <c r="G552" i="3"/>
  <c r="F553" i="3"/>
  <c r="G553" i="3"/>
  <c r="F554" i="3"/>
  <c r="G554" i="3"/>
  <c r="F555" i="3"/>
  <c r="G555" i="3"/>
  <c r="F556" i="3"/>
  <c r="G556" i="3"/>
  <c r="F557" i="3"/>
  <c r="G557" i="3"/>
  <c r="F558" i="3"/>
  <c r="G558" i="3"/>
  <c r="F559" i="3"/>
  <c r="G559" i="3"/>
  <c r="F560" i="3"/>
  <c r="G560" i="3"/>
  <c r="F561" i="3"/>
  <c r="G561" i="3"/>
  <c r="F562" i="3"/>
  <c r="G562" i="3"/>
  <c r="F563" i="3"/>
  <c r="G563" i="3"/>
  <c r="F564" i="3"/>
  <c r="G564" i="3"/>
  <c r="F565" i="3"/>
  <c r="G565" i="3"/>
  <c r="F566" i="3"/>
  <c r="G566" i="3"/>
  <c r="F567" i="3"/>
  <c r="G567" i="3"/>
  <c r="F568" i="3"/>
  <c r="G568" i="3"/>
  <c r="F569" i="3"/>
  <c r="G569" i="3"/>
  <c r="F570" i="3"/>
  <c r="G570" i="3"/>
  <c r="F571" i="3"/>
  <c r="G571" i="3"/>
  <c r="F572" i="3"/>
  <c r="G572" i="3"/>
  <c r="F573" i="3"/>
  <c r="G573" i="3"/>
  <c r="F574" i="3"/>
  <c r="G574" i="3"/>
  <c r="F575" i="3"/>
  <c r="G575" i="3"/>
  <c r="F576" i="3"/>
  <c r="G576" i="3"/>
  <c r="F577" i="3"/>
  <c r="G577" i="3"/>
  <c r="F578" i="3"/>
  <c r="G578" i="3"/>
  <c r="F579" i="3"/>
  <c r="G579" i="3"/>
  <c r="F580" i="3"/>
  <c r="G580" i="3"/>
  <c r="F581" i="3"/>
  <c r="G581" i="3"/>
  <c r="F582" i="3"/>
  <c r="G582" i="3"/>
  <c r="F583" i="3"/>
  <c r="G583" i="3"/>
  <c r="F584" i="3"/>
  <c r="G584" i="3"/>
  <c r="F585" i="3"/>
  <c r="G585" i="3"/>
  <c r="F586" i="3"/>
  <c r="G586" i="3"/>
  <c r="F587" i="3"/>
  <c r="G587" i="3"/>
  <c r="F588" i="3"/>
  <c r="G588" i="3"/>
  <c r="F589" i="3"/>
  <c r="G589" i="3"/>
  <c r="F590" i="3"/>
  <c r="G590" i="3"/>
  <c r="F591" i="3"/>
  <c r="G591" i="3"/>
  <c r="F592" i="3"/>
  <c r="G592" i="3"/>
  <c r="F593" i="3"/>
  <c r="G593" i="3"/>
  <c r="F594" i="3"/>
  <c r="G594" i="3"/>
  <c r="F595" i="3"/>
  <c r="G595" i="3"/>
  <c r="F596" i="3"/>
  <c r="G596" i="3"/>
  <c r="F597" i="3"/>
  <c r="G597" i="3"/>
  <c r="F598" i="3"/>
  <c r="G598" i="3"/>
  <c r="F599" i="3"/>
  <c r="G599" i="3"/>
  <c r="F600" i="3"/>
  <c r="G600" i="3"/>
  <c r="F601" i="3"/>
  <c r="G601" i="3"/>
  <c r="F602" i="3"/>
  <c r="G602" i="3"/>
  <c r="F603" i="3"/>
  <c r="G603" i="3"/>
  <c r="F604" i="3"/>
  <c r="G604" i="3"/>
  <c r="F605" i="3"/>
  <c r="G605" i="3"/>
  <c r="F606" i="3"/>
  <c r="G606" i="3"/>
  <c r="F607" i="3"/>
  <c r="G607" i="3"/>
  <c r="F608" i="3"/>
  <c r="G608" i="3"/>
  <c r="F609" i="3"/>
  <c r="G609" i="3"/>
  <c r="F610" i="3"/>
  <c r="G610" i="3"/>
  <c r="F611" i="3"/>
  <c r="G611" i="3"/>
  <c r="F612" i="3"/>
  <c r="G612" i="3"/>
  <c r="F613" i="3"/>
  <c r="G613" i="3"/>
  <c r="F614" i="3"/>
  <c r="G614" i="3"/>
  <c r="F615" i="3"/>
  <c r="G615" i="3"/>
  <c r="F616" i="3"/>
  <c r="G616" i="3"/>
  <c r="F617" i="3"/>
  <c r="G617" i="3"/>
  <c r="F618" i="3"/>
  <c r="G618" i="3"/>
  <c r="F619" i="3"/>
  <c r="G619" i="3"/>
  <c r="F620" i="3"/>
  <c r="G620" i="3"/>
  <c r="F621" i="3"/>
  <c r="G621" i="3"/>
  <c r="F622" i="3"/>
  <c r="G622" i="3"/>
  <c r="F623" i="3"/>
  <c r="G623" i="3"/>
  <c r="F624" i="3"/>
  <c r="G624" i="3"/>
  <c r="F625" i="3"/>
  <c r="G625" i="3"/>
  <c r="F626" i="3"/>
  <c r="G626" i="3"/>
  <c r="F627" i="3"/>
  <c r="G627" i="3"/>
  <c r="F628" i="3"/>
  <c r="G628" i="3"/>
  <c r="F629" i="3"/>
  <c r="G629" i="3"/>
  <c r="F630" i="3"/>
  <c r="G630" i="3"/>
  <c r="F631" i="3"/>
  <c r="G631" i="3"/>
  <c r="F632" i="3"/>
  <c r="G632" i="3"/>
  <c r="F633" i="3"/>
  <c r="G633" i="3"/>
  <c r="F634" i="3"/>
  <c r="G634" i="3"/>
  <c r="F635" i="3"/>
  <c r="G635" i="3"/>
  <c r="F636" i="3"/>
  <c r="G636" i="3"/>
  <c r="F637" i="3"/>
  <c r="G637" i="3"/>
  <c r="F638" i="3"/>
  <c r="G638" i="3"/>
  <c r="F639" i="3"/>
  <c r="G639" i="3"/>
  <c r="F640" i="3"/>
  <c r="G640" i="3"/>
  <c r="F641" i="3"/>
  <c r="G641" i="3"/>
  <c r="F642" i="3"/>
  <c r="G642" i="3"/>
  <c r="F643" i="3"/>
  <c r="G643" i="3"/>
  <c r="F644" i="3"/>
  <c r="G644" i="3"/>
  <c r="F645" i="3"/>
  <c r="G645" i="3"/>
  <c r="F646" i="3"/>
  <c r="G646" i="3"/>
  <c r="F647" i="3"/>
  <c r="G647" i="3"/>
  <c r="F648" i="3"/>
  <c r="G648" i="3"/>
  <c r="F649" i="3"/>
  <c r="G649" i="3"/>
  <c r="F650" i="3"/>
  <c r="G650" i="3"/>
  <c r="F651" i="3"/>
  <c r="G651" i="3"/>
  <c r="F652" i="3"/>
  <c r="G652" i="3"/>
  <c r="F653" i="3"/>
  <c r="G653" i="3"/>
  <c r="F654" i="3"/>
  <c r="G654" i="3"/>
  <c r="F655" i="3"/>
  <c r="G655" i="3"/>
  <c r="F656" i="3"/>
  <c r="G656" i="3"/>
  <c r="F657" i="3"/>
  <c r="G657" i="3"/>
  <c r="F658" i="3"/>
  <c r="G658" i="3"/>
  <c r="F659" i="3"/>
  <c r="G659" i="3"/>
  <c r="F660" i="3"/>
  <c r="G660" i="3"/>
  <c r="F661" i="3"/>
  <c r="G661" i="3"/>
  <c r="F662" i="3"/>
  <c r="G662" i="3"/>
  <c r="F663" i="3"/>
  <c r="G663" i="3"/>
  <c r="F664" i="3"/>
  <c r="G664" i="3"/>
  <c r="F665" i="3"/>
  <c r="G665" i="3"/>
  <c r="F666" i="3"/>
  <c r="G666" i="3"/>
  <c r="F667" i="3"/>
  <c r="G667" i="3"/>
  <c r="F668" i="3"/>
  <c r="G668" i="3"/>
  <c r="F669" i="3"/>
  <c r="G669" i="3"/>
  <c r="F670" i="3"/>
  <c r="G670" i="3"/>
  <c r="F671" i="3"/>
  <c r="G671" i="3"/>
  <c r="F672" i="3"/>
  <c r="G672" i="3"/>
  <c r="F673" i="3"/>
  <c r="G673" i="3"/>
  <c r="F674" i="3"/>
  <c r="G674" i="3"/>
  <c r="F675" i="3"/>
  <c r="G675" i="3"/>
  <c r="F676" i="3"/>
  <c r="G676" i="3"/>
  <c r="F677" i="3"/>
  <c r="G677" i="3"/>
  <c r="F678" i="3"/>
  <c r="G678" i="3"/>
  <c r="F679" i="3"/>
  <c r="G679" i="3"/>
  <c r="F680" i="3"/>
  <c r="G680" i="3"/>
  <c r="F681" i="3"/>
  <c r="G681" i="3"/>
  <c r="F682" i="3"/>
  <c r="G682" i="3"/>
  <c r="F683" i="3"/>
  <c r="G683" i="3"/>
  <c r="F684" i="3"/>
  <c r="G684" i="3"/>
  <c r="F685" i="3"/>
  <c r="G685" i="3"/>
  <c r="F686" i="3"/>
  <c r="G686" i="3"/>
  <c r="F687" i="3"/>
  <c r="G687" i="3"/>
  <c r="F688" i="3"/>
  <c r="G688" i="3"/>
  <c r="F689" i="3"/>
  <c r="G689" i="3"/>
  <c r="F690" i="3"/>
  <c r="G690" i="3"/>
  <c r="F691" i="3"/>
  <c r="G691" i="3"/>
  <c r="F692" i="3"/>
  <c r="G692" i="3"/>
  <c r="F693" i="3"/>
  <c r="G693" i="3"/>
  <c r="F694" i="3"/>
  <c r="G694" i="3"/>
  <c r="F695" i="3"/>
  <c r="G695" i="3"/>
  <c r="F696" i="3"/>
  <c r="G696" i="3"/>
  <c r="F697" i="3"/>
  <c r="G697" i="3"/>
  <c r="F698" i="3"/>
  <c r="G698" i="3"/>
  <c r="F699" i="3"/>
  <c r="G699" i="3"/>
  <c r="F700" i="3"/>
  <c r="G700" i="3"/>
  <c r="F701" i="3"/>
  <c r="G701" i="3"/>
  <c r="F702" i="3"/>
  <c r="G702" i="3"/>
  <c r="F703" i="3"/>
  <c r="G703" i="3"/>
  <c r="F704" i="3"/>
  <c r="G704" i="3"/>
  <c r="F705" i="3"/>
  <c r="G705" i="3"/>
  <c r="F706" i="3"/>
  <c r="G706" i="3"/>
  <c r="F707" i="3"/>
  <c r="G707" i="3"/>
  <c r="F708" i="3"/>
  <c r="G708" i="3"/>
  <c r="F709" i="3"/>
  <c r="G709" i="3"/>
  <c r="F710" i="3"/>
  <c r="G710" i="3"/>
  <c r="F711" i="3"/>
  <c r="G711" i="3"/>
  <c r="F712" i="3"/>
  <c r="G712" i="3"/>
  <c r="F713" i="3"/>
  <c r="G713" i="3"/>
  <c r="F714" i="3"/>
  <c r="G714" i="3"/>
  <c r="F715" i="3"/>
  <c r="G715" i="3"/>
  <c r="F716" i="3"/>
  <c r="G716" i="3"/>
  <c r="F717" i="3"/>
  <c r="G717" i="3"/>
  <c r="F718" i="3"/>
  <c r="G718" i="3"/>
  <c r="F719" i="3"/>
  <c r="G719" i="3"/>
  <c r="F720" i="3"/>
  <c r="G720" i="3"/>
  <c r="F721" i="3"/>
  <c r="G721" i="3"/>
  <c r="F722" i="3"/>
  <c r="G722" i="3"/>
  <c r="F723" i="3"/>
  <c r="G723" i="3"/>
  <c r="F724" i="3"/>
  <c r="G724" i="3"/>
  <c r="F725" i="3"/>
  <c r="G725" i="3"/>
  <c r="F726" i="3"/>
  <c r="G726" i="3"/>
  <c r="F727" i="3"/>
  <c r="G727" i="3"/>
  <c r="F728" i="3"/>
  <c r="G728" i="3"/>
  <c r="F729" i="3"/>
  <c r="G729" i="3"/>
  <c r="F730" i="3"/>
  <c r="G730" i="3"/>
  <c r="F731" i="3"/>
  <c r="G731" i="3"/>
  <c r="F732" i="3"/>
  <c r="G732" i="3"/>
  <c r="F733" i="3"/>
  <c r="G733" i="3"/>
  <c r="F734" i="3"/>
  <c r="G734" i="3"/>
  <c r="F735" i="3"/>
  <c r="G735" i="3"/>
  <c r="F736" i="3"/>
  <c r="G736" i="3"/>
  <c r="F737" i="3"/>
  <c r="G737" i="3"/>
  <c r="F738" i="3"/>
  <c r="G738" i="3"/>
  <c r="F739" i="3"/>
  <c r="G739" i="3"/>
  <c r="F740" i="3"/>
  <c r="G740" i="3"/>
  <c r="F741" i="3"/>
  <c r="G741" i="3"/>
  <c r="F742" i="3"/>
  <c r="G742" i="3"/>
  <c r="F743" i="3"/>
  <c r="G743" i="3"/>
  <c r="F744" i="3"/>
  <c r="G744" i="3"/>
  <c r="F745" i="3"/>
  <c r="G745" i="3"/>
  <c r="F746" i="3"/>
  <c r="G746" i="3"/>
  <c r="F747" i="3"/>
  <c r="G747" i="3"/>
  <c r="F748" i="3"/>
  <c r="G748" i="3"/>
  <c r="F749" i="3"/>
  <c r="G749" i="3"/>
  <c r="F750" i="3"/>
  <c r="G750" i="3"/>
  <c r="F751" i="3"/>
  <c r="G751" i="3"/>
  <c r="F752" i="3"/>
  <c r="G752" i="3"/>
  <c r="F753" i="3"/>
  <c r="G753" i="3"/>
  <c r="F754" i="3"/>
  <c r="G754" i="3"/>
  <c r="F755" i="3"/>
  <c r="G755" i="3"/>
  <c r="F756" i="3"/>
  <c r="G756" i="3"/>
  <c r="F757" i="3"/>
  <c r="G757" i="3"/>
  <c r="F758" i="3"/>
  <c r="G758" i="3"/>
  <c r="F759" i="3"/>
  <c r="G759" i="3"/>
  <c r="F760" i="3"/>
  <c r="G760" i="3"/>
  <c r="F761" i="3"/>
  <c r="G761" i="3"/>
  <c r="F762" i="3"/>
  <c r="G762" i="3"/>
  <c r="F763" i="3"/>
  <c r="G763" i="3"/>
  <c r="F764" i="3"/>
  <c r="G764" i="3"/>
  <c r="F765" i="3"/>
  <c r="G765" i="3"/>
  <c r="F766" i="3"/>
  <c r="G766" i="3"/>
  <c r="F767" i="3"/>
  <c r="G767" i="3"/>
  <c r="F768" i="3"/>
  <c r="G768" i="3"/>
  <c r="F769" i="3"/>
  <c r="G769" i="3"/>
  <c r="F770" i="3"/>
  <c r="G770" i="3"/>
  <c r="F771" i="3"/>
  <c r="G771" i="3"/>
  <c r="F772" i="3"/>
  <c r="G772" i="3"/>
  <c r="F773" i="3"/>
  <c r="G773" i="3"/>
  <c r="F774" i="3"/>
  <c r="G774" i="3"/>
  <c r="F775" i="3"/>
  <c r="G775" i="3"/>
  <c r="F776" i="3"/>
  <c r="G776" i="3"/>
  <c r="F777" i="3"/>
  <c r="G777" i="3"/>
  <c r="F778" i="3"/>
  <c r="G778" i="3"/>
  <c r="F779" i="3"/>
  <c r="G779" i="3"/>
  <c r="F780" i="3"/>
  <c r="G780" i="3"/>
  <c r="F781" i="3"/>
  <c r="G781" i="3"/>
  <c r="F782" i="3"/>
  <c r="G782" i="3"/>
  <c r="F783" i="3"/>
  <c r="G783" i="3"/>
  <c r="F784" i="3"/>
  <c r="G784" i="3"/>
  <c r="F785" i="3"/>
  <c r="G785" i="3"/>
  <c r="F786" i="3"/>
  <c r="G786" i="3"/>
  <c r="F787" i="3"/>
  <c r="G787" i="3"/>
  <c r="F788" i="3"/>
  <c r="G788" i="3"/>
  <c r="F789" i="3"/>
  <c r="G789" i="3"/>
  <c r="F790" i="3"/>
  <c r="G790" i="3"/>
  <c r="F791" i="3"/>
  <c r="G791" i="3"/>
  <c r="F792" i="3"/>
  <c r="G792" i="3"/>
  <c r="F793" i="3"/>
  <c r="G793" i="3"/>
  <c r="F794" i="3"/>
  <c r="G794" i="3"/>
  <c r="F795" i="3"/>
  <c r="G795" i="3"/>
  <c r="F796" i="3"/>
  <c r="G796" i="3"/>
  <c r="F797" i="3"/>
  <c r="G797" i="3"/>
  <c r="F798" i="3"/>
  <c r="G798" i="3"/>
  <c r="F799" i="3"/>
  <c r="G799" i="3"/>
  <c r="F800" i="3"/>
  <c r="G800" i="3"/>
  <c r="F801" i="3"/>
  <c r="G801" i="3"/>
  <c r="F802" i="3"/>
  <c r="G802" i="3"/>
  <c r="F803" i="3"/>
  <c r="G803" i="3"/>
  <c r="F804" i="3"/>
  <c r="G804" i="3"/>
  <c r="F805" i="3"/>
  <c r="G805" i="3"/>
  <c r="F806" i="3"/>
  <c r="G806" i="3"/>
  <c r="F807" i="3"/>
  <c r="G807" i="3"/>
  <c r="F808" i="3"/>
  <c r="G808" i="3"/>
  <c r="F809" i="3"/>
  <c r="G809" i="3"/>
  <c r="F810" i="3"/>
  <c r="G810" i="3"/>
  <c r="F811" i="3"/>
  <c r="G811" i="3"/>
  <c r="F812" i="3"/>
  <c r="G812" i="3"/>
  <c r="F813" i="3"/>
  <c r="G813" i="3"/>
  <c r="F814" i="3"/>
  <c r="G814" i="3"/>
  <c r="F815" i="3"/>
  <c r="G815" i="3"/>
  <c r="F816" i="3"/>
  <c r="G816" i="3"/>
  <c r="F817" i="3"/>
  <c r="G817" i="3"/>
  <c r="F818" i="3"/>
  <c r="G818" i="3"/>
  <c r="F819" i="3"/>
  <c r="G819" i="3"/>
  <c r="F820" i="3"/>
  <c r="G820" i="3"/>
  <c r="F821" i="3"/>
  <c r="G821" i="3"/>
  <c r="F822" i="3"/>
  <c r="G822" i="3"/>
  <c r="F823" i="3"/>
  <c r="G823" i="3"/>
  <c r="F824" i="3"/>
  <c r="G824" i="3"/>
  <c r="F825" i="3"/>
  <c r="G825" i="3"/>
  <c r="F826" i="3"/>
  <c r="G826" i="3"/>
  <c r="F827" i="3"/>
  <c r="G827" i="3"/>
  <c r="F828" i="3"/>
  <c r="G828" i="3"/>
  <c r="F829" i="3"/>
  <c r="G829" i="3"/>
  <c r="F830" i="3"/>
  <c r="G830" i="3"/>
  <c r="F831" i="3"/>
  <c r="G831" i="3"/>
  <c r="F832" i="3"/>
  <c r="G832" i="3"/>
  <c r="F833" i="3"/>
  <c r="G833" i="3"/>
  <c r="F834" i="3"/>
  <c r="G834" i="3"/>
  <c r="F835" i="3"/>
  <c r="G835" i="3"/>
  <c r="F836" i="3"/>
  <c r="G836" i="3"/>
  <c r="F837" i="3"/>
  <c r="G837" i="3"/>
  <c r="F838" i="3"/>
  <c r="G838" i="3"/>
  <c r="F839" i="3"/>
  <c r="G839" i="3"/>
  <c r="F840" i="3"/>
  <c r="G840" i="3"/>
  <c r="F841" i="3"/>
  <c r="G841" i="3"/>
  <c r="F842" i="3"/>
  <c r="G842" i="3"/>
  <c r="F843" i="3"/>
  <c r="G843" i="3"/>
  <c r="F844" i="3"/>
  <c r="G844" i="3"/>
  <c r="F845" i="3"/>
  <c r="G845" i="3"/>
  <c r="F846" i="3"/>
  <c r="G846" i="3"/>
  <c r="F847" i="3"/>
  <c r="G847" i="3"/>
  <c r="F848" i="3"/>
  <c r="G848" i="3"/>
  <c r="F849" i="3"/>
  <c r="G849" i="3"/>
  <c r="F850" i="3"/>
  <c r="G850" i="3"/>
  <c r="F851" i="3"/>
  <c r="G851" i="3"/>
  <c r="F852" i="3"/>
  <c r="G852" i="3"/>
  <c r="F853" i="3"/>
  <c r="G853" i="3"/>
  <c r="F854" i="3"/>
  <c r="G854" i="3"/>
  <c r="F855" i="3"/>
  <c r="G855" i="3"/>
  <c r="F856" i="3"/>
  <c r="G856" i="3"/>
  <c r="F857" i="3"/>
  <c r="G857" i="3"/>
  <c r="F858" i="3"/>
  <c r="G858" i="3"/>
  <c r="F859" i="3"/>
  <c r="G859" i="3"/>
  <c r="F860" i="3"/>
  <c r="G860" i="3"/>
  <c r="F861" i="3"/>
  <c r="G861" i="3"/>
  <c r="F862" i="3"/>
  <c r="G862" i="3"/>
  <c r="F863" i="3"/>
  <c r="G863" i="3"/>
  <c r="F864" i="3"/>
  <c r="G864" i="3"/>
  <c r="F865" i="3"/>
  <c r="G865" i="3"/>
  <c r="F866" i="3"/>
  <c r="G866" i="3"/>
  <c r="F867" i="3"/>
  <c r="G867" i="3"/>
  <c r="F868" i="3"/>
  <c r="G868" i="3"/>
  <c r="F869" i="3"/>
  <c r="G869" i="3"/>
  <c r="F870" i="3"/>
  <c r="G870" i="3"/>
  <c r="F871" i="3"/>
  <c r="G871" i="3"/>
  <c r="F872" i="3"/>
  <c r="G872" i="3"/>
  <c r="F873" i="3"/>
  <c r="G873" i="3"/>
  <c r="F874" i="3"/>
  <c r="G874" i="3"/>
  <c r="F875" i="3"/>
  <c r="G875" i="3"/>
  <c r="F876" i="3"/>
  <c r="G876" i="3"/>
  <c r="F877" i="3"/>
  <c r="G877" i="3"/>
  <c r="F878" i="3"/>
  <c r="G878" i="3"/>
  <c r="F879" i="3"/>
  <c r="G879" i="3"/>
  <c r="F880" i="3"/>
  <c r="G880" i="3"/>
  <c r="F881" i="3"/>
  <c r="G881" i="3"/>
  <c r="F882" i="3"/>
  <c r="G882" i="3"/>
  <c r="F883" i="3"/>
  <c r="G883" i="3"/>
  <c r="F884" i="3"/>
  <c r="G884" i="3"/>
  <c r="F885" i="3"/>
  <c r="G885" i="3"/>
  <c r="F886" i="3"/>
  <c r="G886" i="3"/>
  <c r="F887" i="3"/>
  <c r="G887" i="3"/>
  <c r="F888" i="3"/>
  <c r="G888" i="3"/>
  <c r="F889" i="3"/>
  <c r="G889" i="3"/>
  <c r="F890" i="3"/>
  <c r="G890" i="3"/>
  <c r="F891" i="3"/>
  <c r="G891" i="3"/>
  <c r="F892" i="3"/>
  <c r="G892" i="3"/>
  <c r="F893" i="3"/>
  <c r="G893" i="3"/>
  <c r="F894" i="3"/>
  <c r="G894" i="3"/>
  <c r="F895" i="3"/>
  <c r="G895" i="3"/>
  <c r="F896" i="3"/>
  <c r="G896" i="3"/>
  <c r="F897" i="3"/>
  <c r="G897" i="3"/>
  <c r="F898" i="3"/>
  <c r="G898" i="3"/>
  <c r="F899" i="3"/>
  <c r="G899" i="3"/>
  <c r="F900" i="3"/>
  <c r="G900" i="3"/>
  <c r="F901" i="3"/>
  <c r="G901" i="3"/>
  <c r="F902" i="3"/>
  <c r="G902" i="3"/>
  <c r="F903" i="3"/>
  <c r="G903" i="3"/>
  <c r="F904" i="3"/>
  <c r="G904" i="3"/>
  <c r="F905" i="3"/>
  <c r="G905" i="3"/>
  <c r="F906" i="3"/>
  <c r="G906" i="3"/>
  <c r="F907" i="3"/>
  <c r="G907" i="3"/>
  <c r="F908" i="3"/>
  <c r="G908" i="3"/>
  <c r="F909" i="3"/>
  <c r="G909" i="3"/>
  <c r="F910" i="3"/>
  <c r="G910" i="3"/>
  <c r="F911" i="3"/>
  <c r="G911" i="3"/>
  <c r="F912" i="3"/>
  <c r="G912" i="3"/>
  <c r="F913" i="3"/>
  <c r="G913" i="3"/>
  <c r="F914" i="3"/>
  <c r="G914" i="3"/>
  <c r="F915" i="3"/>
  <c r="G915" i="3"/>
  <c r="F916" i="3"/>
  <c r="G916" i="3"/>
  <c r="F917" i="3"/>
  <c r="G917" i="3"/>
  <c r="F918" i="3"/>
  <c r="G918" i="3"/>
  <c r="F919" i="3"/>
  <c r="G919" i="3"/>
  <c r="F920" i="3"/>
  <c r="G920" i="3"/>
  <c r="F921" i="3"/>
  <c r="G921" i="3"/>
  <c r="F922" i="3"/>
  <c r="G922" i="3"/>
  <c r="F923" i="3"/>
  <c r="G923" i="3"/>
  <c r="F924" i="3"/>
  <c r="G924" i="3"/>
  <c r="F925" i="3"/>
  <c r="G925" i="3"/>
  <c r="F926" i="3"/>
  <c r="G926" i="3"/>
  <c r="F927" i="3"/>
  <c r="G927" i="3"/>
  <c r="F928" i="3"/>
  <c r="G928" i="3"/>
  <c r="F929" i="3"/>
  <c r="G929" i="3"/>
  <c r="F930" i="3"/>
  <c r="G930" i="3"/>
  <c r="F931" i="3"/>
  <c r="G931" i="3"/>
  <c r="F932" i="3"/>
  <c r="G932" i="3"/>
  <c r="F933" i="3"/>
  <c r="G933" i="3"/>
  <c r="F934" i="3"/>
  <c r="G934" i="3"/>
  <c r="F935" i="3"/>
  <c r="G935" i="3"/>
  <c r="F936" i="3"/>
  <c r="G936" i="3"/>
  <c r="F937" i="3"/>
  <c r="G937" i="3"/>
  <c r="F938" i="3"/>
  <c r="G938" i="3"/>
  <c r="F939" i="3"/>
  <c r="G939" i="3"/>
  <c r="F940" i="3"/>
  <c r="G940" i="3"/>
  <c r="F941" i="3"/>
  <c r="G941" i="3"/>
  <c r="F942" i="3"/>
  <c r="G942" i="3"/>
  <c r="F943" i="3"/>
  <c r="G943" i="3"/>
  <c r="F944" i="3"/>
  <c r="G944" i="3"/>
  <c r="F945" i="3"/>
  <c r="G945" i="3"/>
  <c r="F946" i="3"/>
  <c r="G946" i="3"/>
  <c r="F947" i="3"/>
  <c r="G947" i="3"/>
  <c r="F948" i="3"/>
  <c r="G948" i="3"/>
  <c r="F949" i="3"/>
  <c r="G949" i="3"/>
  <c r="F950" i="3"/>
  <c r="G950" i="3"/>
  <c r="F951" i="3"/>
  <c r="G951" i="3"/>
  <c r="F952" i="3"/>
  <c r="G952" i="3"/>
  <c r="F953" i="3"/>
  <c r="G953" i="3"/>
  <c r="F954" i="3"/>
  <c r="G954" i="3"/>
  <c r="F955" i="3"/>
  <c r="G955" i="3"/>
  <c r="F956" i="3"/>
  <c r="G956" i="3"/>
  <c r="F957" i="3"/>
  <c r="G957" i="3"/>
  <c r="F958" i="3"/>
  <c r="G958" i="3"/>
  <c r="F959" i="3"/>
  <c r="G959" i="3"/>
  <c r="F960" i="3"/>
  <c r="G960" i="3"/>
  <c r="F961" i="3"/>
  <c r="G961" i="3"/>
  <c r="F962" i="3"/>
  <c r="G962" i="3"/>
  <c r="F963" i="3"/>
  <c r="G963" i="3"/>
  <c r="F964" i="3"/>
  <c r="G964" i="3"/>
  <c r="F965" i="3"/>
  <c r="G965" i="3"/>
  <c r="F966" i="3"/>
  <c r="G966" i="3"/>
  <c r="F967" i="3"/>
  <c r="G967" i="3"/>
  <c r="F968" i="3"/>
  <c r="G968" i="3"/>
  <c r="F969" i="3"/>
  <c r="G969" i="3"/>
  <c r="F970" i="3"/>
  <c r="G970" i="3"/>
  <c r="F971" i="3"/>
  <c r="G971" i="3"/>
  <c r="F972" i="3"/>
  <c r="G972" i="3"/>
  <c r="F973" i="3"/>
  <c r="G973" i="3"/>
  <c r="F974" i="3"/>
  <c r="G974" i="3"/>
  <c r="F975" i="3"/>
  <c r="G975" i="3"/>
  <c r="F976" i="3"/>
  <c r="G976" i="3"/>
  <c r="F977" i="3"/>
  <c r="G977" i="3"/>
  <c r="F978" i="3"/>
  <c r="G978" i="3"/>
  <c r="F979" i="3"/>
  <c r="G979" i="3"/>
  <c r="F980" i="3"/>
  <c r="G980" i="3"/>
  <c r="F981" i="3"/>
  <c r="G981" i="3"/>
  <c r="F982" i="3"/>
  <c r="G982" i="3"/>
  <c r="F983" i="3"/>
  <c r="G983" i="3"/>
  <c r="F984" i="3"/>
  <c r="G984" i="3"/>
  <c r="F985" i="3"/>
  <c r="G985" i="3"/>
  <c r="F986" i="3"/>
  <c r="G986" i="3"/>
  <c r="F987" i="3"/>
  <c r="G987" i="3"/>
  <c r="F988" i="3"/>
  <c r="G988" i="3"/>
  <c r="F989" i="3"/>
  <c r="G989" i="3"/>
  <c r="F990" i="3"/>
  <c r="G990" i="3"/>
  <c r="F991" i="3"/>
  <c r="G991" i="3"/>
  <c r="F992" i="3"/>
  <c r="G992" i="3"/>
  <c r="F993" i="3"/>
  <c r="G993" i="3"/>
  <c r="F994" i="3"/>
  <c r="G994" i="3"/>
  <c r="F995" i="3"/>
  <c r="G995" i="3"/>
  <c r="F996" i="3"/>
  <c r="G996" i="3"/>
  <c r="F997" i="3"/>
  <c r="G997" i="3"/>
  <c r="F998" i="3"/>
  <c r="G998" i="3"/>
  <c r="F999" i="3"/>
  <c r="G999" i="3"/>
  <c r="F1000" i="3"/>
  <c r="G1000" i="3"/>
  <c r="F1001" i="3"/>
  <c r="G1001" i="3"/>
  <c r="F1002" i="3"/>
  <c r="G1002" i="3"/>
  <c r="F1003" i="3"/>
  <c r="G1003" i="3"/>
  <c r="F1004" i="3"/>
  <c r="G1004" i="3"/>
  <c r="F1005" i="3"/>
  <c r="G1005" i="3"/>
  <c r="F1006" i="3"/>
  <c r="G1006" i="3"/>
  <c r="F1007" i="3"/>
  <c r="G1007" i="3"/>
  <c r="F1008" i="3"/>
  <c r="G1008" i="3"/>
  <c r="F1009" i="3"/>
  <c r="G1009" i="3"/>
  <c r="F1010" i="3"/>
  <c r="G1010" i="3"/>
  <c r="F1011" i="3"/>
  <c r="G1011" i="3"/>
  <c r="F1012" i="3"/>
  <c r="G1012" i="3"/>
  <c r="F1013" i="3"/>
  <c r="G1013" i="3"/>
  <c r="F1014" i="3"/>
  <c r="G1014" i="3"/>
  <c r="F1015" i="3"/>
  <c r="G1015" i="3"/>
  <c r="F1016" i="3"/>
  <c r="G1016" i="3"/>
  <c r="F1017" i="3"/>
  <c r="G1017" i="3"/>
  <c r="F1018" i="3"/>
  <c r="G1018" i="3"/>
  <c r="F1019" i="3"/>
  <c r="G1019" i="3"/>
  <c r="F1020" i="3"/>
  <c r="G1020" i="3"/>
  <c r="F1021" i="3"/>
  <c r="G1021" i="3"/>
  <c r="F1022" i="3"/>
  <c r="G1022" i="3"/>
  <c r="F1023" i="3"/>
  <c r="G1023" i="3"/>
  <c r="F1024" i="3"/>
  <c r="G1024" i="3"/>
  <c r="F1025" i="3"/>
  <c r="G1025" i="3"/>
  <c r="F1026" i="3"/>
  <c r="G1026" i="3"/>
  <c r="F1027" i="3"/>
  <c r="G1027" i="3"/>
  <c r="F1028" i="3"/>
  <c r="G1028" i="3"/>
  <c r="F1029" i="3"/>
  <c r="G1029" i="3"/>
  <c r="F1030" i="3"/>
  <c r="G1030" i="3"/>
  <c r="F1031" i="3"/>
  <c r="G1031" i="3"/>
  <c r="G1032" i="3"/>
  <c r="F1033" i="3"/>
  <c r="G1033" i="3"/>
  <c r="F1034" i="3"/>
  <c r="G1034" i="3"/>
  <c r="F1035" i="3"/>
  <c r="G1035" i="3"/>
  <c r="F1036" i="3"/>
  <c r="G1036" i="3"/>
  <c r="F1037" i="3"/>
  <c r="G1037" i="3"/>
  <c r="F1038" i="3"/>
  <c r="G1038" i="3"/>
  <c r="F1039" i="3"/>
  <c r="G1039" i="3"/>
  <c r="F1040" i="3"/>
  <c r="G1040" i="3"/>
  <c r="F1041" i="3"/>
  <c r="G1041" i="3"/>
  <c r="F1042" i="3"/>
  <c r="G1042" i="3"/>
  <c r="F1043" i="3"/>
  <c r="G1043" i="3"/>
  <c r="F1044" i="3"/>
  <c r="G1044" i="3"/>
  <c r="F1045" i="3"/>
  <c r="G1045" i="3"/>
  <c r="F1046" i="3"/>
  <c r="G1046" i="3"/>
  <c r="F1047" i="3"/>
  <c r="G1047" i="3"/>
  <c r="F1048" i="3"/>
  <c r="G1048" i="3"/>
  <c r="F1049" i="3"/>
  <c r="G1049" i="3"/>
  <c r="F1050" i="3"/>
  <c r="G1050" i="3"/>
  <c r="F1051" i="3"/>
  <c r="G1051" i="3"/>
  <c r="F1052" i="3"/>
  <c r="G1052" i="3"/>
  <c r="F1053" i="3"/>
  <c r="G1053" i="3"/>
  <c r="F1054" i="3"/>
  <c r="G1054" i="3"/>
  <c r="F1055" i="3"/>
  <c r="G1055" i="3"/>
  <c r="F1056" i="3"/>
  <c r="G1056" i="3"/>
  <c r="F1057" i="3"/>
  <c r="G1057" i="3"/>
  <c r="F1058" i="3"/>
  <c r="G1058" i="3"/>
  <c r="F1059" i="3"/>
  <c r="G1059" i="3"/>
  <c r="F1060" i="3"/>
  <c r="G1060" i="3"/>
  <c r="F1061" i="3"/>
  <c r="G1061" i="3"/>
  <c r="F1062" i="3"/>
  <c r="G1062" i="3"/>
  <c r="F1063" i="3"/>
  <c r="G1063" i="3"/>
  <c r="F1064" i="3"/>
  <c r="G1064" i="3"/>
  <c r="F1065" i="3"/>
  <c r="G1065" i="3"/>
  <c r="F1066" i="3"/>
  <c r="G1066" i="3"/>
  <c r="F1067" i="3"/>
  <c r="G1067" i="3"/>
  <c r="F1068" i="3"/>
  <c r="G1068" i="3"/>
  <c r="F1069" i="3"/>
  <c r="G1069" i="3"/>
  <c r="F1070" i="3"/>
  <c r="G1070" i="3"/>
  <c r="F1071" i="3"/>
  <c r="G1071" i="3"/>
  <c r="F1072" i="3"/>
  <c r="G1072" i="3"/>
  <c r="F1073" i="3"/>
  <c r="G1073" i="3"/>
  <c r="F1074" i="3"/>
  <c r="G1074" i="3"/>
  <c r="F1075" i="3"/>
  <c r="G1075" i="3"/>
  <c r="F1076" i="3"/>
  <c r="G1076" i="3"/>
  <c r="F1077" i="3"/>
  <c r="G1077" i="3"/>
  <c r="F1078" i="3"/>
  <c r="G1078" i="3"/>
  <c r="F1079" i="3"/>
  <c r="G1079" i="3"/>
  <c r="F1080" i="3"/>
  <c r="G1080" i="3"/>
  <c r="F1081" i="3"/>
  <c r="G1081" i="3"/>
  <c r="F1082" i="3"/>
  <c r="G1082" i="3"/>
  <c r="F1083" i="3"/>
  <c r="G1083" i="3"/>
  <c r="F1084" i="3"/>
  <c r="G1084" i="3"/>
  <c r="F1085" i="3"/>
  <c r="G1085" i="3"/>
  <c r="F1086" i="3"/>
  <c r="G1086" i="3"/>
  <c r="F1087" i="3"/>
  <c r="G1087" i="3"/>
  <c r="F1088" i="3"/>
  <c r="G1088" i="3"/>
  <c r="F1089" i="3"/>
  <c r="G1089" i="3"/>
  <c r="F1090" i="3"/>
  <c r="G1090" i="3"/>
  <c r="F1091" i="3"/>
  <c r="G1091" i="3"/>
  <c r="F1092" i="3"/>
  <c r="G1092" i="3"/>
  <c r="F1093" i="3"/>
  <c r="G1093" i="3"/>
  <c r="F1094" i="3"/>
  <c r="G1094" i="3"/>
  <c r="F1095" i="3"/>
  <c r="G1095" i="3"/>
  <c r="F1096" i="3"/>
  <c r="G1096" i="3"/>
  <c r="F1097" i="3"/>
  <c r="G1097" i="3"/>
  <c r="F1098" i="3"/>
  <c r="G1098" i="3"/>
  <c r="F1099" i="3"/>
  <c r="G1099" i="3"/>
  <c r="G205" i="3"/>
  <c r="F205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6" i="3"/>
  <c r="D657" i="3"/>
  <c r="D658" i="3"/>
  <c r="D659" i="3"/>
  <c r="D660" i="3"/>
  <c r="D661" i="3"/>
  <c r="D662" i="3"/>
  <c r="D665" i="3"/>
  <c r="D666" i="3"/>
  <c r="D667" i="3"/>
  <c r="D668" i="3"/>
  <c r="D671" i="3"/>
  <c r="D672" i="3"/>
  <c r="D673" i="3"/>
  <c r="D674" i="3"/>
  <c r="D675" i="3"/>
  <c r="D676" i="3"/>
  <c r="D677" i="3"/>
  <c r="D680" i="3"/>
  <c r="D681" i="3"/>
  <c r="D682" i="3"/>
  <c r="D683" i="3"/>
  <c r="D686" i="3"/>
  <c r="D687" i="3"/>
  <c r="D688" i="3"/>
  <c r="D689" i="3"/>
  <c r="D692" i="3"/>
  <c r="D693" i="3"/>
  <c r="D694" i="3"/>
  <c r="D695" i="3"/>
  <c r="D696" i="3"/>
  <c r="D697" i="3"/>
  <c r="D698" i="3"/>
  <c r="D701" i="3"/>
  <c r="D702" i="3"/>
  <c r="D703" i="3"/>
  <c r="D704" i="3"/>
  <c r="D705" i="3"/>
  <c r="D706" i="3"/>
  <c r="D707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3" i="3"/>
  <c r="D724" i="3"/>
  <c r="D725" i="3"/>
  <c r="D728" i="3"/>
  <c r="D731" i="3"/>
  <c r="D732" i="3"/>
  <c r="D733" i="3"/>
  <c r="D734" i="3"/>
  <c r="D736" i="3"/>
  <c r="D737" i="3"/>
  <c r="D738" i="3"/>
  <c r="D739" i="3"/>
  <c r="D740" i="3"/>
  <c r="D741" i="3"/>
  <c r="D742" i="3"/>
  <c r="D745" i="3"/>
  <c r="D746" i="3"/>
  <c r="D747" i="3"/>
  <c r="D748" i="3"/>
  <c r="D749" i="3"/>
  <c r="D750" i="3"/>
  <c r="D751" i="3"/>
  <c r="D752" i="3"/>
  <c r="D753" i="3"/>
  <c r="D754" i="3"/>
  <c r="D755" i="3"/>
  <c r="D756" i="3"/>
  <c r="D757" i="3"/>
  <c r="D758" i="3"/>
  <c r="D759" i="3"/>
  <c r="D760" i="3"/>
  <c r="D761" i="3"/>
  <c r="D762" i="3"/>
  <c r="D763" i="3"/>
  <c r="D764" i="3"/>
  <c r="D765" i="3"/>
  <c r="D766" i="3"/>
  <c r="D767" i="3"/>
  <c r="D768" i="3"/>
  <c r="D769" i="3"/>
  <c r="D770" i="3"/>
  <c r="D771" i="3"/>
  <c r="D772" i="3"/>
  <c r="D773" i="3"/>
  <c r="D774" i="3"/>
  <c r="D775" i="3"/>
  <c r="D776" i="3"/>
  <c r="D777" i="3"/>
  <c r="D778" i="3"/>
  <c r="D779" i="3"/>
  <c r="D780" i="3"/>
  <c r="D781" i="3"/>
  <c r="D782" i="3"/>
  <c r="D783" i="3"/>
  <c r="D784" i="3"/>
  <c r="D785" i="3"/>
  <c r="D786" i="3"/>
  <c r="D787" i="3"/>
  <c r="D788" i="3"/>
  <c r="D789" i="3"/>
  <c r="D790" i="3"/>
  <c r="D791" i="3"/>
  <c r="D792" i="3"/>
  <c r="D793" i="3"/>
  <c r="D794" i="3"/>
  <c r="D795" i="3"/>
  <c r="D796" i="3"/>
  <c r="D797" i="3"/>
  <c r="D798" i="3"/>
  <c r="D799" i="3"/>
  <c r="D800" i="3"/>
  <c r="D801" i="3"/>
  <c r="D802" i="3"/>
  <c r="D803" i="3"/>
  <c r="D804" i="3"/>
  <c r="D805" i="3"/>
  <c r="D806" i="3"/>
  <c r="D807" i="3"/>
  <c r="D808" i="3"/>
  <c r="D809" i="3"/>
  <c r="D810" i="3"/>
  <c r="D811" i="3"/>
  <c r="D812" i="3"/>
  <c r="D813" i="3"/>
  <c r="D814" i="3"/>
  <c r="D815" i="3"/>
  <c r="D816" i="3"/>
  <c r="D817" i="3"/>
  <c r="D818" i="3"/>
  <c r="D819" i="3"/>
  <c r="D820" i="3"/>
  <c r="D821" i="3"/>
  <c r="D822" i="3"/>
  <c r="D823" i="3"/>
  <c r="D824" i="3"/>
  <c r="D825" i="3"/>
  <c r="D826" i="3"/>
  <c r="D827" i="3"/>
  <c r="D828" i="3"/>
  <c r="D829" i="3"/>
  <c r="D830" i="3"/>
  <c r="D831" i="3"/>
  <c r="D832" i="3"/>
  <c r="D833" i="3"/>
  <c r="D834" i="3"/>
  <c r="D835" i="3"/>
  <c r="D836" i="3"/>
  <c r="D837" i="3"/>
  <c r="D838" i="3"/>
  <c r="D839" i="3"/>
  <c r="D840" i="3"/>
  <c r="D841" i="3"/>
  <c r="D842" i="3"/>
  <c r="D843" i="3"/>
  <c r="D844" i="3"/>
  <c r="D845" i="3"/>
  <c r="D846" i="3"/>
  <c r="D847" i="3"/>
  <c r="D848" i="3"/>
  <c r="D849" i="3"/>
  <c r="D850" i="3"/>
  <c r="D851" i="3"/>
  <c r="D852" i="3"/>
  <c r="D853" i="3"/>
  <c r="D854" i="3"/>
  <c r="D855" i="3"/>
  <c r="D856" i="3"/>
  <c r="D857" i="3"/>
  <c r="D858" i="3"/>
  <c r="D859" i="3"/>
  <c r="D860" i="3"/>
  <c r="D861" i="3"/>
  <c r="D862" i="3"/>
  <c r="D863" i="3"/>
  <c r="D864" i="3"/>
  <c r="D865" i="3"/>
  <c r="D866" i="3"/>
  <c r="D867" i="3"/>
  <c r="D868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89" i="3"/>
  <c r="D890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913" i="3"/>
  <c r="D914" i="3"/>
  <c r="D915" i="3"/>
  <c r="D916" i="3"/>
  <c r="D917" i="3"/>
  <c r="D918" i="3"/>
  <c r="D919" i="3"/>
  <c r="D920" i="3"/>
  <c r="D921" i="3"/>
  <c r="D922" i="3"/>
  <c r="D923" i="3"/>
  <c r="D924" i="3"/>
  <c r="D925" i="3"/>
  <c r="D926" i="3"/>
  <c r="D927" i="3"/>
  <c r="D928" i="3"/>
  <c r="D929" i="3"/>
  <c r="D930" i="3"/>
  <c r="D931" i="3"/>
  <c r="D932" i="3"/>
  <c r="D933" i="3"/>
  <c r="D934" i="3"/>
  <c r="D935" i="3"/>
  <c r="D936" i="3"/>
  <c r="D937" i="3"/>
  <c r="D938" i="3"/>
  <c r="D939" i="3"/>
  <c r="D940" i="3"/>
  <c r="D941" i="3"/>
  <c r="D942" i="3"/>
  <c r="D943" i="3"/>
  <c r="D944" i="3"/>
  <c r="D945" i="3"/>
  <c r="D946" i="3"/>
  <c r="D947" i="3"/>
  <c r="D948" i="3"/>
  <c r="D949" i="3"/>
  <c r="D950" i="3"/>
  <c r="D951" i="3"/>
  <c r="D952" i="3"/>
  <c r="D953" i="3"/>
  <c r="D954" i="3"/>
  <c r="D955" i="3"/>
  <c r="D956" i="3"/>
  <c r="D957" i="3"/>
  <c r="D958" i="3"/>
  <c r="D959" i="3"/>
  <c r="D960" i="3"/>
  <c r="D961" i="3"/>
  <c r="D962" i="3"/>
  <c r="D963" i="3"/>
  <c r="D964" i="3"/>
  <c r="D965" i="3"/>
  <c r="D966" i="3"/>
  <c r="D967" i="3"/>
  <c r="D968" i="3"/>
  <c r="D969" i="3"/>
  <c r="D970" i="3"/>
  <c r="D971" i="3"/>
  <c r="D972" i="3"/>
  <c r="D973" i="3"/>
  <c r="D974" i="3"/>
  <c r="D975" i="3"/>
  <c r="D976" i="3"/>
  <c r="D977" i="3"/>
  <c r="D978" i="3"/>
  <c r="D979" i="3"/>
  <c r="D980" i="3"/>
  <c r="D981" i="3"/>
  <c r="D982" i="3"/>
  <c r="D983" i="3"/>
  <c r="D984" i="3"/>
  <c r="D985" i="3"/>
  <c r="D986" i="3"/>
  <c r="D987" i="3"/>
  <c r="D988" i="3"/>
  <c r="D989" i="3"/>
  <c r="D990" i="3"/>
  <c r="D991" i="3"/>
  <c r="D992" i="3"/>
  <c r="D993" i="3"/>
  <c r="D994" i="3"/>
  <c r="D995" i="3"/>
  <c r="D996" i="3"/>
  <c r="D997" i="3"/>
  <c r="D998" i="3"/>
  <c r="D999" i="3"/>
  <c r="D1000" i="3"/>
  <c r="D1001" i="3"/>
  <c r="D1002" i="3"/>
  <c r="D1003" i="3"/>
  <c r="D1004" i="3"/>
  <c r="D1005" i="3"/>
  <c r="D1006" i="3"/>
  <c r="D1007" i="3"/>
  <c r="D1008" i="3"/>
  <c r="D1009" i="3"/>
  <c r="D1010" i="3"/>
  <c r="D1011" i="3"/>
  <c r="D1012" i="3"/>
  <c r="D1013" i="3"/>
  <c r="D1014" i="3"/>
  <c r="D1015" i="3"/>
  <c r="D1016" i="3"/>
  <c r="D1017" i="3"/>
  <c r="D1018" i="3"/>
  <c r="D1019" i="3"/>
  <c r="D1020" i="3"/>
  <c r="D1021" i="3"/>
  <c r="D1022" i="3"/>
  <c r="D1023" i="3"/>
  <c r="D1024" i="3"/>
  <c r="D1025" i="3"/>
  <c r="D1026" i="3"/>
  <c r="D1027" i="3"/>
  <c r="D1028" i="3"/>
  <c r="D1029" i="3"/>
  <c r="D1030" i="3"/>
  <c r="D1031" i="3"/>
  <c r="D1032" i="3"/>
  <c r="D1033" i="3"/>
  <c r="D1034" i="3"/>
  <c r="D1035" i="3"/>
  <c r="D1036" i="3"/>
  <c r="D1037" i="3"/>
  <c r="D1040" i="3"/>
  <c r="D1042" i="3"/>
  <c r="D1043" i="3"/>
  <c r="D1044" i="3"/>
  <c r="D1045" i="3"/>
  <c r="D1046" i="3"/>
  <c r="D1049" i="3"/>
  <c r="D1050" i="3"/>
  <c r="D1051" i="3"/>
  <c r="D1061" i="3"/>
  <c r="D1062" i="3"/>
  <c r="D1063" i="3"/>
  <c r="D1064" i="3"/>
  <c r="D1065" i="3"/>
  <c r="D1066" i="3"/>
  <c r="D1067" i="3"/>
  <c r="D1068" i="3"/>
  <c r="D1069" i="3"/>
  <c r="D1079" i="3"/>
  <c r="D1080" i="3"/>
  <c r="D1081" i="3"/>
  <c r="D1082" i="3"/>
  <c r="D1083" i="3"/>
  <c r="D1084" i="3"/>
  <c r="D1085" i="3"/>
  <c r="D1086" i="3"/>
  <c r="D1087" i="3"/>
  <c r="D1088" i="3"/>
  <c r="D1089" i="3"/>
  <c r="D1090" i="3"/>
  <c r="D1091" i="3"/>
  <c r="D1092" i="3"/>
  <c r="D1093" i="3"/>
  <c r="D1094" i="3"/>
  <c r="D1095" i="3"/>
  <c r="D1096" i="3"/>
  <c r="D1097" i="3"/>
  <c r="D1098" i="3"/>
  <c r="D1099" i="3"/>
  <c r="D205" i="3"/>
  <c r="D202" i="3" l="1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54" i="3" l="1"/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G54" i="3" l="1"/>
  <c r="F60" i="3" l="1"/>
  <c r="G60" i="3"/>
  <c r="F61" i="3"/>
  <c r="G61" i="3"/>
  <c r="F62" i="3"/>
  <c r="G62" i="3"/>
  <c r="F63" i="3"/>
  <c r="G63" i="3"/>
  <c r="F64" i="3"/>
  <c r="G64" i="3"/>
  <c r="F65" i="3"/>
  <c r="G65" i="3"/>
  <c r="F66" i="3"/>
  <c r="G66" i="3"/>
  <c r="F67" i="3"/>
  <c r="G67" i="3"/>
  <c r="F68" i="3"/>
  <c r="G68" i="3"/>
  <c r="F69" i="3"/>
  <c r="G69" i="3"/>
  <c r="F70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H59" i="3" l="1"/>
  <c r="H58" i="3"/>
  <c r="D59" i="3"/>
  <c r="D58" i="3"/>
  <c r="H57" i="3"/>
  <c r="G57" i="3"/>
  <c r="F57" i="3"/>
  <c r="D57" i="3"/>
  <c r="H56" i="3"/>
  <c r="G56" i="3"/>
  <c r="F56" i="3"/>
  <c r="D56" i="3"/>
  <c r="G55" i="3"/>
  <c r="F55" i="3"/>
  <c r="D55" i="3"/>
  <c r="D2" i="3"/>
  <c r="D3" i="3"/>
  <c r="D4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H13" i="2"/>
  <c r="H14" i="2"/>
  <c r="H15" i="2"/>
  <c r="H16" i="2"/>
  <c r="H17" i="2"/>
  <c r="H18" i="2"/>
  <c r="H19" i="2"/>
  <c r="H20" i="2"/>
  <c r="H21" i="2"/>
  <c r="H22" i="2"/>
  <c r="H23" i="2"/>
  <c r="H2" i="3"/>
  <c r="H3" i="3"/>
  <c r="H4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12" i="2"/>
  <c r="E12" i="2"/>
  <c r="E13" i="2"/>
  <c r="D14" i="2"/>
  <c r="E14" i="2"/>
  <c r="F14" i="2"/>
  <c r="G14" i="2"/>
  <c r="I14" i="2"/>
  <c r="J14" i="2" s="1"/>
  <c r="D15" i="2"/>
  <c r="E15" i="2"/>
  <c r="F15" i="2"/>
  <c r="G15" i="2"/>
  <c r="I15" i="2"/>
  <c r="J15" i="2" s="1"/>
  <c r="D16" i="2"/>
  <c r="E16" i="2"/>
  <c r="F16" i="2"/>
  <c r="G16" i="2"/>
  <c r="I16" i="2"/>
  <c r="J16" i="2" s="1"/>
  <c r="D17" i="2"/>
  <c r="E17" i="2"/>
  <c r="F17" i="2"/>
  <c r="G17" i="2"/>
  <c r="I17" i="2"/>
  <c r="J17" i="2" s="1"/>
  <c r="D18" i="2"/>
  <c r="E18" i="2"/>
  <c r="F18" i="2"/>
  <c r="G18" i="2"/>
  <c r="I18" i="2"/>
  <c r="J18" i="2" s="1"/>
  <c r="D19" i="2"/>
  <c r="E19" i="2"/>
  <c r="F19" i="2"/>
  <c r="G19" i="2"/>
  <c r="I19" i="2"/>
  <c r="J19" i="2" s="1"/>
  <c r="D20" i="2"/>
  <c r="E20" i="2"/>
  <c r="F20" i="2"/>
  <c r="G20" i="2"/>
  <c r="I20" i="2"/>
  <c r="J20" i="2" s="1"/>
  <c r="D21" i="2"/>
  <c r="E21" i="2"/>
  <c r="F21" i="2"/>
  <c r="G21" i="2"/>
  <c r="I21" i="2"/>
  <c r="J21" i="2" s="1"/>
  <c r="D22" i="2"/>
  <c r="E22" i="2"/>
  <c r="F22" i="2"/>
  <c r="G22" i="2"/>
  <c r="I22" i="2"/>
  <c r="J22" i="2" s="1"/>
  <c r="G23" i="2"/>
  <c r="F23" i="2"/>
  <c r="F2" i="3"/>
  <c r="G2" i="3"/>
  <c r="F3" i="3"/>
  <c r="G3" i="3"/>
  <c r="F4" i="3"/>
  <c r="G4" i="3"/>
  <c r="F6" i="3"/>
  <c r="G6" i="3"/>
  <c r="F7" i="3"/>
  <c r="G7" i="3"/>
  <c r="F8" i="3"/>
  <c r="G8" i="3"/>
  <c r="F9" i="3"/>
  <c r="G9" i="3"/>
  <c r="F10" i="3"/>
  <c r="G10" i="3"/>
  <c r="F11" i="3"/>
  <c r="G11" i="3"/>
  <c r="F12" i="3"/>
  <c r="G12" i="3"/>
  <c r="F13" i="3"/>
  <c r="G13" i="3"/>
  <c r="F14" i="3"/>
  <c r="G14" i="3"/>
  <c r="F15" i="3"/>
  <c r="G15" i="3"/>
  <c r="F16" i="3"/>
  <c r="G16" i="3"/>
  <c r="F17" i="3"/>
  <c r="G17" i="3"/>
  <c r="F18" i="3"/>
  <c r="G18" i="3"/>
  <c r="F19" i="3"/>
  <c r="G19" i="3"/>
  <c r="F20" i="3"/>
  <c r="G20" i="3"/>
  <c r="F21" i="3"/>
  <c r="G21" i="3"/>
  <c r="F22" i="3"/>
  <c r="G22" i="3"/>
  <c r="F23" i="3"/>
  <c r="G23" i="3"/>
  <c r="F24" i="3"/>
  <c r="G24" i="3"/>
  <c r="F25" i="3"/>
  <c r="G25" i="3"/>
  <c r="F26" i="3"/>
  <c r="G26" i="3"/>
  <c r="F27" i="3"/>
  <c r="G27" i="3"/>
  <c r="F28" i="3"/>
  <c r="G28" i="3"/>
  <c r="F29" i="3"/>
  <c r="G29" i="3"/>
  <c r="F36" i="3"/>
  <c r="G36" i="3"/>
  <c r="F37" i="3"/>
  <c r="G37" i="3"/>
  <c r="F38" i="3"/>
  <c r="G38" i="3"/>
  <c r="F39" i="3"/>
  <c r="G39" i="3"/>
  <c r="F40" i="3"/>
  <c r="G40" i="3"/>
  <c r="F41" i="3"/>
  <c r="G41" i="3"/>
  <c r="F42" i="3"/>
  <c r="G42" i="3"/>
  <c r="F43" i="3"/>
  <c r="G43" i="3"/>
  <c r="F44" i="3"/>
  <c r="G44" i="3"/>
  <c r="F45" i="3"/>
  <c r="G45" i="3"/>
  <c r="F46" i="3"/>
  <c r="G46" i="3"/>
  <c r="F47" i="3"/>
  <c r="G47" i="3"/>
  <c r="F48" i="3"/>
  <c r="G48" i="3"/>
  <c r="F49" i="3"/>
  <c r="G49" i="3"/>
  <c r="F50" i="3"/>
  <c r="G50" i="3"/>
  <c r="F51" i="3"/>
  <c r="G51" i="3"/>
  <c r="F52" i="3"/>
  <c r="G52" i="3"/>
  <c r="F53" i="3"/>
  <c r="G53" i="3"/>
  <c r="G11" i="2"/>
  <c r="F13" i="2"/>
  <c r="G13" i="2"/>
  <c r="F11" i="2"/>
  <c r="G12" i="2" l="1"/>
  <c r="F12" i="2"/>
  <c r="H11" i="2"/>
  <c r="E11" i="2" l="1"/>
  <c r="E23" i="2"/>
  <c r="D36" i="3" l="1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23" i="2"/>
  <c r="J9" i="2"/>
  <c r="I12" i="2" l="1"/>
  <c r="J12" i="2" s="1"/>
  <c r="I11" i="2" l="1"/>
  <c r="J11" i="2" s="1"/>
  <c r="D1070" i="3" l="1"/>
  <c r="D1060" i="3"/>
  <c r="D1074" i="3"/>
  <c r="D1075" i="3"/>
  <c r="D1055" i="3"/>
  <c r="D1052" i="3"/>
  <c r="D1057" i="3"/>
  <c r="D1058" i="3"/>
  <c r="D1054" i="3"/>
  <c r="D1077" i="3"/>
  <c r="D1059" i="3"/>
  <c r="D1072" i="3"/>
  <c r="D1053" i="3"/>
  <c r="D1073" i="3"/>
  <c r="D1078" i="3"/>
  <c r="D1071" i="3"/>
  <c r="D1056" i="3"/>
  <c r="D1076" i="3"/>
  <c r="D206" i="3" l="1"/>
  <c r="F1615" i="3" l="1"/>
  <c r="F1606" i="3"/>
  <c r="F1625" i="3"/>
  <c r="G1603" i="3"/>
  <c r="F1636" i="3"/>
  <c r="G1618" i="3"/>
  <c r="G1629" i="3"/>
  <c r="G1617" i="3"/>
  <c r="F1624" i="3"/>
  <c r="G1598" i="3"/>
  <c r="G1624" i="3"/>
  <c r="F1595" i="3"/>
  <c r="G1625" i="3"/>
  <c r="G1613" i="3"/>
  <c r="G1601" i="3"/>
  <c r="G1608" i="3"/>
  <c r="F1605" i="3"/>
  <c r="G1611" i="3"/>
  <c r="G1595" i="3"/>
  <c r="G1605" i="3"/>
  <c r="G1626" i="3"/>
  <c r="F1597" i="3"/>
  <c r="F1627" i="3"/>
  <c r="F1638" i="3"/>
  <c r="G1636" i="3"/>
  <c r="F1630" i="3"/>
  <c r="G1634" i="3"/>
  <c r="F1612" i="3"/>
  <c r="G1635" i="3"/>
  <c r="G1616" i="3"/>
  <c r="G1604" i="3"/>
  <c r="F1631" i="3"/>
  <c r="F1620" i="3"/>
  <c r="F1608" i="3"/>
  <c r="F1596" i="3"/>
  <c r="G1614" i="3"/>
  <c r="F1618" i="3"/>
  <c r="G1612" i="3"/>
  <c r="G1638" i="3"/>
  <c r="F1616" i="3"/>
  <c r="G1627" i="3"/>
  <c r="F1629" i="3"/>
  <c r="G1637" i="3"/>
  <c r="G1633" i="3"/>
  <c r="G1600" i="3"/>
  <c r="G1619" i="3"/>
  <c r="G1607" i="3"/>
  <c r="F1632" i="3"/>
  <c r="F1603" i="3"/>
  <c r="F1633" i="3"/>
  <c r="F1610" i="3"/>
  <c r="F1628" i="3"/>
  <c r="F1613" i="3"/>
  <c r="G1615" i="3"/>
  <c r="G1606" i="3"/>
  <c r="F1635" i="3"/>
  <c r="F1600" i="3"/>
  <c r="G1631" i="3"/>
  <c r="F1621" i="3"/>
  <c r="G1602" i="3"/>
  <c r="G1632" i="3"/>
  <c r="F1598" i="3"/>
  <c r="G1596" i="3"/>
  <c r="G1623" i="3"/>
  <c r="F1604" i="3"/>
  <c r="F1622" i="3"/>
  <c r="G1628" i="3"/>
  <c r="F1634" i="3"/>
  <c r="F1623" i="3"/>
  <c r="F1611" i="3"/>
  <c r="F1599" i="3"/>
  <c r="G1599" i="3"/>
  <c r="G1630" i="3"/>
  <c r="F1619" i="3"/>
  <c r="F1607" i="3"/>
  <c r="G1620" i="3"/>
  <c r="G1621" i="3"/>
  <c r="G1609" i="3"/>
  <c r="G1597" i="3"/>
  <c r="F1617" i="3"/>
  <c r="F1601" i="3"/>
  <c r="G1622" i="3"/>
  <c r="G1610" i="3"/>
  <c r="F1637" i="3"/>
  <c r="F1626" i="3"/>
  <c r="F1614" i="3"/>
  <c r="F1602" i="3"/>
  <c r="F1609" i="3"/>
  <c r="D1041" i="3" l="1"/>
  <c r="D1039" i="3"/>
  <c r="D670" i="3" l="1"/>
  <c r="D1245" i="3"/>
  <c r="I13" i="2" s="1"/>
  <c r="J13" i="2" s="1"/>
  <c r="J23" i="2" s="1"/>
  <c r="D727" i="3"/>
  <c r="D669" i="3" l="1"/>
  <c r="D1038" i="3"/>
  <c r="D735" i="3"/>
  <c r="D678" i="3"/>
  <c r="D729" i="3"/>
  <c r="D690" i="3"/>
  <c r="D381" i="3"/>
  <c r="D743" i="3"/>
  <c r="D663" i="3"/>
  <c r="D708" i="3"/>
  <c r="D684" i="3"/>
  <c r="D726" i="3"/>
  <c r="D654" i="3"/>
  <c r="D699" i="3"/>
  <c r="D664" i="3"/>
  <c r="D380" i="3"/>
  <c r="D1048" i="3"/>
  <c r="D709" i="3"/>
  <c r="D700" i="3"/>
  <c r="D1047" i="3"/>
  <c r="D730" i="3"/>
  <c r="D1593" i="3"/>
  <c r="D685" i="3"/>
  <c r="D679" i="3" l="1"/>
  <c r="D691" i="3"/>
  <c r="D744" i="3"/>
  <c r="D655" i="3"/>
  <c r="F2058" i="3" l="1"/>
  <c r="F2060" i="3"/>
  <c r="F2059" i="3"/>
  <c r="F2061" i="3" l="1"/>
  <c r="F2066" i="3"/>
  <c r="F435" i="3" l="1"/>
  <c r="F1032" i="3"/>
  <c r="F2070" i="3"/>
  <c r="F443" i="3"/>
  <c r="F2063" i="3"/>
  <c r="F440" i="3"/>
  <c r="F2065" i="3"/>
  <c r="F436" i="3"/>
  <c r="F2069" i="3"/>
  <c r="F442" i="3"/>
  <c r="F2068" i="3"/>
  <c r="F441" i="3"/>
  <c r="F2067" i="3"/>
  <c r="F438" i="3"/>
  <c r="F2064" i="3"/>
  <c r="F439" i="3"/>
  <c r="F2062" i="3"/>
  <c r="F437" i="3"/>
  <c r="F2082" i="3" l="1"/>
  <c r="F526" i="3"/>
  <c r="F2096" i="3"/>
  <c r="F2073" i="3"/>
  <c r="F2074" i="3"/>
  <c r="F2090" i="3"/>
  <c r="F2091" i="3"/>
  <c r="F2071" i="3"/>
  <c r="F2092" i="3"/>
  <c r="F2077" i="3"/>
  <c r="F2072" i="3"/>
  <c r="F2075" i="3"/>
  <c r="F2093" i="3"/>
  <c r="F2098" i="3"/>
  <c r="F2097" i="3"/>
  <c r="F2076" i="3"/>
  <c r="F2094" i="3"/>
  <c r="F2095" i="3"/>
  <c r="F2087" i="3" l="1"/>
  <c r="F531" i="3"/>
  <c r="F2089" i="3"/>
  <c r="F533" i="3"/>
  <c r="F2088" i="3"/>
  <c r="F528" i="3"/>
  <c r="F2079" i="3"/>
  <c r="F524" i="3"/>
  <c r="F2078" i="3"/>
  <c r="F523" i="3"/>
  <c r="F2085" i="3"/>
  <c r="F532" i="3"/>
  <c r="F2081" i="3"/>
  <c r="F527" i="3"/>
  <c r="F2084" i="3"/>
  <c r="F529" i="3"/>
  <c r="F2080" i="3"/>
  <c r="F522" i="3"/>
  <c r="F2083" i="3"/>
  <c r="F525" i="3"/>
  <c r="F2086" i="3"/>
  <c r="F530" i="3"/>
  <c r="C205" i="3" l="1"/>
  <c r="C54" i="3"/>
  <c r="C206" i="3" l="1"/>
  <c r="C1732" i="3"/>
  <c r="C207" i="3"/>
  <c r="C1731" i="3"/>
  <c r="C1730" i="3"/>
  <c r="C212" i="3" l="1"/>
  <c r="C916" i="3"/>
  <c r="C210" i="3"/>
  <c r="C209" i="3"/>
  <c r="C208" i="3"/>
  <c r="C211" i="3"/>
  <c r="C213" i="3"/>
  <c r="C917" i="3"/>
  <c r="C2113" i="3" l="1"/>
  <c r="C2126" i="3"/>
  <c r="C2208" i="3"/>
  <c r="C2119" i="3"/>
  <c r="C2163" i="3"/>
  <c r="C2173" i="3"/>
  <c r="C2186" i="3"/>
  <c r="C2225" i="3"/>
  <c r="C2137" i="3"/>
  <c r="C2153" i="3"/>
  <c r="C2133" i="3"/>
  <c r="C2142" i="3"/>
  <c r="C2145" i="3"/>
  <c r="C2193" i="3"/>
  <c r="C2187" i="3"/>
  <c r="C2192" i="3"/>
  <c r="C2202" i="3"/>
  <c r="C2114" i="3"/>
  <c r="C2169" i="3"/>
  <c r="C2165" i="3"/>
  <c r="C2158" i="3"/>
  <c r="C2199" i="3"/>
  <c r="C2209" i="3"/>
  <c r="C2181" i="3"/>
  <c r="C2122" i="3"/>
  <c r="C2120" i="3"/>
  <c r="C2157" i="3"/>
  <c r="C2156" i="3"/>
  <c r="C2112" i="3"/>
  <c r="C2176" i="3"/>
  <c r="C2217" i="3"/>
  <c r="C2211" i="3"/>
  <c r="C2189" i="3"/>
  <c r="C2190" i="3"/>
  <c r="C2130" i="3"/>
  <c r="C2105" i="3"/>
  <c r="C2174" i="3"/>
  <c r="C2220" i="3"/>
  <c r="C2124" i="3"/>
  <c r="C2160" i="3"/>
  <c r="C2230" i="3"/>
  <c r="C2102" i="3"/>
  <c r="C2117" i="3"/>
  <c r="C2134" i="3"/>
  <c r="C2216" i="3"/>
  <c r="C2135" i="3"/>
  <c r="C2228" i="3"/>
  <c r="C2132" i="3"/>
  <c r="C2164" i="3"/>
  <c r="C2143" i="3"/>
  <c r="C2219" i="3"/>
  <c r="C2223" i="3"/>
  <c r="C2127" i="3"/>
  <c r="C2115" i="3"/>
  <c r="C2185" i="3"/>
  <c r="C2179" i="3"/>
  <c r="C2183" i="3"/>
  <c r="C2191" i="3"/>
  <c r="C2147" i="3"/>
  <c r="C2146" i="3"/>
  <c r="C2168" i="3"/>
  <c r="C2110" i="3"/>
  <c r="C2206" i="3"/>
  <c r="C2141" i="3"/>
  <c r="C2151" i="3"/>
  <c r="C2218" i="3"/>
  <c r="C2197" i="3"/>
  <c r="C2170" i="3"/>
  <c r="C2138" i="3"/>
  <c r="C2152" i="3"/>
  <c r="C2198" i="3"/>
  <c r="C2125" i="3"/>
  <c r="C2226" i="3"/>
  <c r="C2184" i="3"/>
  <c r="C2194" i="3"/>
  <c r="C2100" i="3"/>
  <c r="C2205" i="3"/>
  <c r="C2167" i="3"/>
  <c r="C2131" i="3"/>
  <c r="C2171" i="3"/>
  <c r="C2215" i="3"/>
  <c r="C2188" i="3"/>
  <c r="C2229" i="3"/>
  <c r="C2140" i="3"/>
  <c r="C2204" i="3"/>
  <c r="C2172" i="3"/>
  <c r="C2107" i="3"/>
  <c r="C2121" i="3"/>
  <c r="C2196" i="3"/>
  <c r="C2161" i="3"/>
  <c r="C2149" i="3"/>
  <c r="C2150" i="3"/>
  <c r="C2203" i="3"/>
  <c r="C2224" i="3"/>
  <c r="C2118" i="3"/>
  <c r="C2144" i="3"/>
  <c r="C2159" i="3"/>
  <c r="C2178" i="3"/>
  <c r="C2201" i="3"/>
  <c r="C2195" i="3"/>
  <c r="C2104" i="3"/>
  <c r="C2162" i="3"/>
  <c r="C2129" i="3"/>
  <c r="C2222" i="3"/>
  <c r="C2123" i="3"/>
  <c r="C2101" i="3"/>
  <c r="C2108" i="3"/>
  <c r="C2213" i="3"/>
  <c r="C2154" i="3"/>
  <c r="C2182" i="3"/>
  <c r="C2214" i="3"/>
  <c r="C2200" i="3"/>
  <c r="C2103" i="3"/>
  <c r="C2210" i="3"/>
  <c r="C2212" i="3"/>
  <c r="C2116" i="3"/>
  <c r="C2221" i="3"/>
  <c r="C2175" i="3"/>
  <c r="C2111" i="3"/>
  <c r="C2231" i="3"/>
  <c r="C2099" i="3"/>
  <c r="C2106" i="3"/>
  <c r="C2155" i="3"/>
  <c r="C2207" i="3"/>
  <c r="C2177" i="3"/>
  <c r="C2180" i="3"/>
  <c r="C2166" i="3"/>
  <c r="C2148" i="3"/>
  <c r="C2139" i="3"/>
  <c r="C2136" i="3"/>
  <c r="C2227" i="3"/>
  <c r="C2109" i="3"/>
  <c r="C2128" i="3"/>
  <c r="C262" i="3"/>
  <c r="C555" i="3"/>
  <c r="C418" i="3"/>
  <c r="C466" i="3"/>
  <c r="C651" i="3"/>
  <c r="C326" i="3"/>
  <c r="C682" i="3"/>
  <c r="C491" i="3"/>
  <c r="C541" i="3"/>
  <c r="C715" i="3"/>
  <c r="C456" i="3"/>
  <c r="C925" i="3"/>
  <c r="C570" i="3"/>
  <c r="C582" i="3"/>
  <c r="C683" i="3"/>
  <c r="C973" i="3"/>
  <c r="C754" i="3"/>
  <c r="C397" i="3"/>
  <c r="C813" i="3"/>
  <c r="C1062" i="3"/>
  <c r="C812" i="3"/>
  <c r="C292" i="3"/>
  <c r="C465" i="3"/>
  <c r="C775" i="3"/>
  <c r="C980" i="3"/>
  <c r="C781" i="3"/>
  <c r="C324" i="3"/>
  <c r="C297" i="3"/>
  <c r="C303" i="3"/>
  <c r="C486" i="3"/>
  <c r="C542" i="3"/>
  <c r="C221" i="3"/>
  <c r="C323" i="3"/>
  <c r="C675" i="3"/>
  <c r="C454" i="3"/>
  <c r="C428" i="3"/>
  <c r="C472" i="3"/>
  <c r="C724" i="3"/>
  <c r="C895" i="3"/>
  <c r="C377" i="3"/>
  <c r="C383" i="3"/>
  <c r="C872" i="3"/>
  <c r="C773" i="3"/>
  <c r="C219" i="3"/>
  <c r="C422" i="3"/>
  <c r="C616" i="3"/>
  <c r="C777" i="3"/>
  <c r="C665" i="3"/>
  <c r="C631" i="3"/>
  <c r="C490" i="3"/>
  <c r="C314" i="3"/>
  <c r="C564" i="3"/>
  <c r="C1593" i="3"/>
  <c r="C214" i="3"/>
  <c r="C357" i="3"/>
  <c r="C846" i="3"/>
  <c r="C630" i="3"/>
  <c r="C793" i="3"/>
  <c r="C400" i="3"/>
  <c r="C253" i="3"/>
  <c r="C694" i="3"/>
  <c r="C737" i="3"/>
  <c r="C982" i="3"/>
  <c r="C736" i="3"/>
  <c r="C1058" i="3"/>
  <c r="C480" i="3"/>
  <c r="C657" i="3"/>
  <c r="C1077" i="3"/>
  <c r="C711" i="3"/>
  <c r="C648" i="3"/>
  <c r="C797" i="3"/>
  <c r="C1018" i="3"/>
  <c r="C2095" i="3"/>
  <c r="C1621" i="3"/>
  <c r="C1010" i="3"/>
  <c r="C1042" i="3"/>
  <c r="C559" i="3"/>
  <c r="C825" i="3"/>
  <c r="C673" i="3"/>
  <c r="C927" i="3"/>
  <c r="C487" i="3"/>
  <c r="C1595" i="3"/>
  <c r="C926" i="3"/>
  <c r="C625" i="3"/>
  <c r="C933" i="3"/>
  <c r="C236" i="3"/>
  <c r="C433" i="3"/>
  <c r="C923" i="3"/>
  <c r="C1599" i="3"/>
  <c r="C566" i="3"/>
  <c r="C1636" i="3"/>
  <c r="C967" i="3"/>
  <c r="C706" i="3"/>
  <c r="C680" i="3"/>
  <c r="C335" i="3"/>
  <c r="C601" i="3"/>
  <c r="C2093" i="3"/>
  <c r="C849" i="3"/>
  <c r="C550" i="3"/>
  <c r="C1632" i="3"/>
  <c r="C2090" i="3"/>
  <c r="C1037" i="3"/>
  <c r="C713" i="3"/>
  <c r="C1000" i="3"/>
  <c r="C1064" i="3"/>
  <c r="C464" i="3"/>
  <c r="C907" i="3"/>
  <c r="C333" i="3"/>
  <c r="C1629" i="3"/>
  <c r="C1226" i="3"/>
  <c r="C911" i="3"/>
  <c r="C731" i="3"/>
  <c r="C890" i="3"/>
  <c r="C275" i="3"/>
  <c r="C2253" i="3"/>
  <c r="C963" i="3"/>
  <c r="C693" i="3"/>
  <c r="C1679" i="3"/>
  <c r="C975" i="3"/>
  <c r="C446" i="3"/>
  <c r="C955" i="3"/>
  <c r="C245" i="3"/>
  <c r="C576" i="3"/>
  <c r="C791" i="3"/>
  <c r="C996" i="3"/>
  <c r="C670" i="3"/>
  <c r="C426" i="3"/>
  <c r="C474" i="3"/>
  <c r="C852" i="3"/>
  <c r="C1073" i="3"/>
  <c r="C734" i="3"/>
  <c r="C549" i="3"/>
  <c r="C723" i="3"/>
  <c r="C577" i="3"/>
  <c r="C701" i="3"/>
  <c r="C785" i="3"/>
  <c r="C506" i="3"/>
  <c r="C588" i="3"/>
  <c r="C231" i="3"/>
  <c r="C405" i="3"/>
  <c r="C824" i="3"/>
  <c r="C1070" i="3"/>
  <c r="C818" i="3"/>
  <c r="C290" i="3"/>
  <c r="C336" i="3"/>
  <c r="C766" i="3"/>
  <c r="C1025" i="3"/>
  <c r="C850" i="3"/>
  <c r="C823" i="3"/>
  <c r="C305" i="3"/>
  <c r="C311" i="3"/>
  <c r="C494" i="3"/>
  <c r="C558" i="3"/>
  <c r="C575" i="3"/>
  <c r="C498" i="3"/>
  <c r="C279" i="3"/>
  <c r="C537" i="3"/>
  <c r="C621" i="3"/>
  <c r="C395" i="3"/>
  <c r="C732" i="3"/>
  <c r="C385" i="3"/>
  <c r="C238" i="3"/>
  <c r="C496" i="3"/>
  <c r="C1017" i="3"/>
  <c r="C460" i="3"/>
  <c r="C424" i="3"/>
  <c r="C430" i="3"/>
  <c r="C624" i="3"/>
  <c r="C790" i="3"/>
  <c r="C681" i="3"/>
  <c r="C459" i="3"/>
  <c r="C283" i="3"/>
  <c r="C378" i="3"/>
  <c r="C296" i="3"/>
  <c r="C743" i="3"/>
  <c r="C222" i="3"/>
  <c r="C420" i="3"/>
  <c r="C859" i="3"/>
  <c r="C628" i="3"/>
  <c r="C234" i="3"/>
  <c r="C720" i="3"/>
  <c r="C840" i="3"/>
  <c r="C216" i="3"/>
  <c r="C2053" i="3"/>
  <c r="C1076" i="3"/>
  <c r="C769" i="3"/>
  <c r="C1611" i="3"/>
  <c r="C942" i="3"/>
  <c r="C551" i="3"/>
  <c r="C801" i="3"/>
  <c r="C733" i="3"/>
  <c r="C1002" i="3"/>
  <c r="C1072" i="3"/>
  <c r="C971" i="3"/>
  <c r="C2091" i="3"/>
  <c r="C795" i="3"/>
  <c r="C659" i="3"/>
  <c r="C518" i="3"/>
  <c r="C594" i="3"/>
  <c r="C1221" i="3"/>
  <c r="C943" i="3"/>
  <c r="C658" i="3"/>
  <c r="C880" i="3"/>
  <c r="C672" i="3"/>
  <c r="C1045" i="3"/>
  <c r="C516" i="3"/>
  <c r="C1071" i="3"/>
  <c r="C2254" i="3"/>
  <c r="C968" i="3"/>
  <c r="C709" i="3"/>
  <c r="C877" i="3"/>
  <c r="C636" i="3"/>
  <c r="C988" i="3"/>
  <c r="C1624" i="3"/>
  <c r="C912" i="3"/>
  <c r="C2076" i="3"/>
  <c r="C994" i="3"/>
  <c r="C1069" i="3"/>
  <c r="C871" i="3"/>
  <c r="C918" i="3"/>
  <c r="C1075" i="3"/>
  <c r="C1247" i="3"/>
  <c r="C765" i="3"/>
  <c r="C654" i="3"/>
  <c r="C1605" i="3"/>
  <c r="C597" i="3"/>
  <c r="C1677" i="3"/>
  <c r="C2096" i="3"/>
  <c r="C1061" i="3"/>
  <c r="C322" i="3"/>
  <c r="C908" i="3"/>
  <c r="C2074" i="3"/>
  <c r="C987" i="3"/>
  <c r="C819" i="3"/>
  <c r="C308" i="3"/>
  <c r="C642" i="3"/>
  <c r="C894" i="3"/>
  <c r="C645" i="3"/>
  <c r="C352" i="3"/>
  <c r="C913" i="3"/>
  <c r="C678" i="3"/>
  <c r="C434" i="3"/>
  <c r="C415" i="3"/>
  <c r="C891" i="3"/>
  <c r="C977" i="3"/>
  <c r="C741" i="3"/>
  <c r="C220" i="3"/>
  <c r="C557" i="3"/>
  <c r="C391" i="3"/>
  <c r="C822" i="3"/>
  <c r="C475" i="3"/>
  <c r="C919" i="3"/>
  <c r="C260" i="3"/>
  <c r="C233" i="3"/>
  <c r="C239" i="3"/>
  <c r="C413" i="3"/>
  <c r="C837" i="3"/>
  <c r="C1078" i="3"/>
  <c r="C259" i="3"/>
  <c r="C611" i="3"/>
  <c r="C382" i="3"/>
  <c r="C788" i="3"/>
  <c r="C1239" i="3"/>
  <c r="C660" i="3"/>
  <c r="C831" i="3"/>
  <c r="C313" i="3"/>
  <c r="C319" i="3"/>
  <c r="C772" i="3"/>
  <c r="C467" i="3"/>
  <c r="C281" i="3"/>
  <c r="C1013" i="3"/>
  <c r="C351" i="3"/>
  <c r="C341" i="3"/>
  <c r="C403" i="3"/>
  <c r="C739" i="3"/>
  <c r="C218" i="3"/>
  <c r="C767" i="3"/>
  <c r="C972" i="3"/>
  <c r="C776" i="3"/>
  <c r="C568" i="3"/>
  <c r="C258" i="3"/>
  <c r="C432" i="3"/>
  <c r="C447" i="3"/>
  <c r="C632" i="3"/>
  <c r="C802" i="3"/>
  <c r="C702" i="3"/>
  <c r="C535" i="3"/>
  <c r="C347" i="3"/>
  <c r="C572" i="3"/>
  <c r="C304" i="3"/>
  <c r="C751" i="3"/>
  <c r="C230" i="3"/>
  <c r="C477" i="3"/>
  <c r="C300" i="3"/>
  <c r="C763" i="3"/>
  <c r="C280" i="3"/>
  <c r="C855" i="3"/>
  <c r="C242" i="3"/>
  <c r="C269" i="3"/>
  <c r="C1628" i="3"/>
  <c r="C959" i="3"/>
  <c r="C690" i="3"/>
  <c r="C1729" i="3"/>
  <c r="D12" i="2" s="1"/>
  <c r="C1081" i="3"/>
  <c r="C307" i="3"/>
  <c r="C508" i="3"/>
  <c r="C655" i="3"/>
  <c r="C827" i="3"/>
  <c r="C948" i="3"/>
  <c r="C2259" i="3"/>
  <c r="C780" i="3"/>
  <c r="C937" i="3"/>
  <c r="C345" i="3"/>
  <c r="C627" i="3"/>
  <c r="C270" i="3"/>
  <c r="C571" i="3"/>
  <c r="C921" i="3"/>
  <c r="C686" i="3"/>
  <c r="C691" i="3"/>
  <c r="C334" i="3"/>
  <c r="C698" i="3"/>
  <c r="C985" i="3"/>
  <c r="C749" i="3"/>
  <c r="C228" i="3"/>
  <c r="C393" i="3"/>
  <c r="C712" i="3"/>
  <c r="C718" i="3"/>
  <c r="C1080" i="3"/>
  <c r="C789" i="3"/>
  <c r="C762" i="3"/>
  <c r="C241" i="3"/>
  <c r="C247" i="3"/>
  <c r="C421" i="3"/>
  <c r="C237" i="3"/>
  <c r="C500" i="3"/>
  <c r="C425" i="3"/>
  <c r="C215" i="3"/>
  <c r="C462" i="3"/>
  <c r="C479" i="3"/>
  <c r="C332" i="3"/>
  <c r="C668" i="3"/>
  <c r="C839" i="3"/>
  <c r="C321" i="3"/>
  <c r="C1066" i="3"/>
  <c r="C811" i="3"/>
  <c r="C710" i="3"/>
  <c r="C809" i="3"/>
  <c r="C519" i="3"/>
  <c r="C353" i="3"/>
  <c r="C495" i="3"/>
  <c r="C404" i="3"/>
  <c r="C411" i="3"/>
  <c r="C747" i="3"/>
  <c r="C328" i="3"/>
  <c r="C374" i="3"/>
  <c r="C1249" i="3"/>
  <c r="C617" i="3"/>
  <c r="C227" i="3"/>
  <c r="C266" i="3"/>
  <c r="C449" i="3"/>
  <c r="C455" i="3"/>
  <c r="C445" i="3"/>
  <c r="C945" i="3"/>
  <c r="C695" i="3"/>
  <c r="C598" i="3"/>
  <c r="C386" i="3"/>
  <c r="C580" i="3"/>
  <c r="C312" i="3"/>
  <c r="C759" i="3"/>
  <c r="C964" i="3"/>
  <c r="C826" i="3"/>
  <c r="C444" i="3"/>
  <c r="C544" i="3"/>
  <c r="C285" i="3"/>
  <c r="C402" i="3"/>
  <c r="C928" i="3"/>
  <c r="C1600" i="3"/>
  <c r="C581" i="3"/>
  <c r="C325" i="3"/>
  <c r="C521" i="3"/>
  <c r="C589" i="3"/>
  <c r="C1243" i="3"/>
  <c r="C1034" i="3"/>
  <c r="C705" i="3"/>
  <c r="C902" i="3"/>
  <c r="C1633" i="3"/>
  <c r="C750" i="3"/>
  <c r="C502" i="3"/>
  <c r="C370" i="3"/>
  <c r="C396" i="3"/>
  <c r="C1630" i="3"/>
  <c r="C1026" i="3"/>
  <c r="C774" i="3"/>
  <c r="C298" i="3"/>
  <c r="C924" i="3"/>
  <c r="C2258" i="3"/>
  <c r="C978" i="3"/>
  <c r="C2071" i="3"/>
  <c r="C629" i="3"/>
  <c r="C875" i="3"/>
  <c r="C482" i="3"/>
  <c r="C893" i="3"/>
  <c r="C974" i="3"/>
  <c r="C578" i="3"/>
  <c r="C910" i="3"/>
  <c r="C896" i="3"/>
  <c r="C861" i="3"/>
  <c r="C469" i="3"/>
  <c r="C240" i="3"/>
  <c r="C700" i="3"/>
  <c r="C1601" i="3"/>
  <c r="C940" i="3"/>
  <c r="C1248" i="3"/>
  <c r="C677" i="3"/>
  <c r="C1634" i="3"/>
  <c r="C248" i="3"/>
  <c r="C267" i="3"/>
  <c r="C661" i="3"/>
  <c r="C756" i="3"/>
  <c r="C406" i="3"/>
  <c r="C1222" i="3"/>
  <c r="C1607" i="3"/>
  <c r="C1003" i="3"/>
  <c r="C450" i="3"/>
  <c r="C798" i="3"/>
  <c r="C278" i="3"/>
  <c r="C586" i="3"/>
  <c r="C929" i="3"/>
  <c r="C514" i="3"/>
  <c r="C860" i="3"/>
  <c r="C342" i="3"/>
  <c r="C714" i="3"/>
  <c r="C993" i="3"/>
  <c r="C757" i="3"/>
  <c r="C226" i="3"/>
  <c r="C272" i="3"/>
  <c r="C639" i="3"/>
  <c r="C961" i="3"/>
  <c r="C1040" i="3"/>
  <c r="C596" i="3"/>
  <c r="C770" i="3"/>
  <c r="C249" i="3"/>
  <c r="C255" i="3"/>
  <c r="C1676" i="3"/>
  <c r="C647" i="3"/>
  <c r="C394" i="3"/>
  <c r="C217" i="3"/>
  <c r="C287" i="3"/>
  <c r="C858" i="3"/>
  <c r="C340" i="3"/>
  <c r="C676" i="3"/>
  <c r="C847" i="3"/>
  <c r="C704" i="3"/>
  <c r="C909" i="3"/>
  <c r="C953" i="3"/>
  <c r="C644" i="3"/>
  <c r="C879" i="3"/>
  <c r="C545" i="3"/>
  <c r="C637" i="3"/>
  <c r="C511" i="3"/>
  <c r="C471" i="3"/>
  <c r="C419" i="3"/>
  <c r="C603" i="3"/>
  <c r="C600" i="3"/>
  <c r="C748" i="3"/>
  <c r="C468" i="3"/>
  <c r="C235" i="3"/>
  <c r="C274" i="3"/>
  <c r="C457" i="3"/>
  <c r="C302" i="3"/>
  <c r="C634" i="3"/>
  <c r="C744" i="3"/>
  <c r="C810" i="3"/>
  <c r="C355" i="3"/>
  <c r="C587" i="3"/>
  <c r="C320" i="3"/>
  <c r="C735" i="3"/>
  <c r="C536" i="3"/>
  <c r="C543" i="3"/>
  <c r="C510" i="3"/>
  <c r="C679" i="3"/>
  <c r="C771" i="3"/>
  <c r="C2255" i="3"/>
  <c r="C970" i="3"/>
  <c r="C725" i="3"/>
  <c r="C870" i="3"/>
  <c r="C758" i="3"/>
  <c r="C254" i="3"/>
  <c r="C389" i="3"/>
  <c r="C843" i="3"/>
  <c r="C1059" i="3"/>
  <c r="C841" i="3"/>
  <c r="C453" i="3"/>
  <c r="C1006" i="3"/>
  <c r="C692" i="3"/>
  <c r="C452" i="3"/>
  <c r="C883" i="3"/>
  <c r="C930" i="3"/>
  <c r="C613" i="3"/>
  <c r="C1680" i="3"/>
  <c r="C2097" i="3"/>
  <c r="C1063" i="3"/>
  <c r="C742" i="3"/>
  <c r="C898" i="3"/>
  <c r="C949" i="3"/>
  <c r="C1250" i="3"/>
  <c r="C960" i="3"/>
  <c r="C1019" i="3"/>
  <c r="C1608" i="3"/>
  <c r="C1056" i="3"/>
  <c r="C618" i="3"/>
  <c r="C656" i="3"/>
  <c r="C830" i="3"/>
  <c r="C1068" i="3"/>
  <c r="C753" i="3"/>
  <c r="C1067" i="3"/>
  <c r="C854" i="3"/>
  <c r="C485" i="3"/>
  <c r="C803" i="3"/>
  <c r="C291" i="3"/>
  <c r="C1635" i="3"/>
  <c r="C1734" i="3"/>
  <c r="C867" i="3"/>
  <c r="C688" i="3"/>
  <c r="C689" i="3"/>
  <c r="C853" i="3"/>
  <c r="C956" i="3"/>
  <c r="C857" i="3"/>
  <c r="C976" i="3"/>
  <c r="C696" i="3"/>
  <c r="C349" i="3"/>
  <c r="C805" i="3"/>
  <c r="C997" i="3"/>
  <c r="C1625" i="3"/>
  <c r="C2094" i="3"/>
  <c r="C1055" i="3"/>
  <c r="C2257" i="3"/>
  <c r="C1623" i="3"/>
  <c r="C1614" i="3"/>
  <c r="C339" i="3"/>
  <c r="C1024" i="3"/>
  <c r="C410" i="3"/>
  <c r="C360" i="3"/>
  <c r="C806" i="3"/>
  <c r="C286" i="3"/>
  <c r="C602" i="3"/>
  <c r="C483" i="3"/>
  <c r="C423" i="3"/>
  <c r="C868" i="3"/>
  <c r="C350" i="3"/>
  <c r="C730" i="3"/>
  <c r="C1001" i="3"/>
  <c r="C755" i="3"/>
  <c r="C548" i="3"/>
  <c r="C318" i="3"/>
  <c r="C666" i="3"/>
  <c r="C390" i="3"/>
  <c r="C800" i="3"/>
  <c r="C268" i="3"/>
  <c r="C604" i="3"/>
  <c r="C778" i="3"/>
  <c r="C257" i="3"/>
  <c r="C989" i="3"/>
  <c r="C697" i="3"/>
  <c r="C646" i="3"/>
  <c r="C746" i="3"/>
  <c r="C289" i="3"/>
  <c r="C1021" i="3"/>
  <c r="C1246" i="3"/>
  <c r="C866" i="3"/>
  <c r="C348" i="3"/>
  <c r="C684" i="3"/>
  <c r="C264" i="3"/>
  <c r="C310" i="3"/>
  <c r="C650" i="3"/>
  <c r="C316" i="3"/>
  <c r="C1060" i="3"/>
  <c r="C716" i="3"/>
  <c r="C359" i="3"/>
  <c r="C553" i="3"/>
  <c r="C653" i="3"/>
  <c r="C538" i="3"/>
  <c r="C493" i="3"/>
  <c r="C417" i="3"/>
  <c r="C738" i="3"/>
  <c r="C414" i="3"/>
  <c r="C2058" i="3"/>
  <c r="C583" i="3"/>
  <c r="C476" i="3"/>
  <c r="C243" i="3"/>
  <c r="C282" i="3"/>
  <c r="C828" i="3"/>
  <c r="C664" i="3"/>
  <c r="C851" i="3"/>
  <c r="C229" i="3"/>
  <c r="C606" i="3"/>
  <c r="C363" i="3"/>
  <c r="C401" i="3"/>
  <c r="C595" i="3"/>
  <c r="C429" i="3"/>
  <c r="C301" i="3"/>
  <c r="C585" i="3"/>
  <c r="C299" i="3"/>
  <c r="C473" i="3"/>
  <c r="C605" i="3"/>
  <c r="C1613" i="3"/>
  <c r="C886" i="3"/>
  <c r="C488" i="3"/>
  <c r="C845" i="3"/>
  <c r="C848" i="3"/>
  <c r="C366" i="3"/>
  <c r="C344" i="3"/>
  <c r="C920" i="3"/>
  <c r="C1612" i="3"/>
  <c r="C869" i="3"/>
  <c r="C520" i="3"/>
  <c r="C807" i="3"/>
  <c r="C1637" i="3"/>
  <c r="C574" i="3"/>
  <c r="C897" i="3"/>
  <c r="C534" i="3"/>
  <c r="C2256" i="3"/>
  <c r="C1622" i="3"/>
  <c r="C1219" i="3"/>
  <c r="C346" i="3"/>
  <c r="C792" i="3"/>
  <c r="C1678" i="3"/>
  <c r="C1610" i="3"/>
  <c r="C703" i="3"/>
  <c r="C1012" i="3"/>
  <c r="C914" i="3"/>
  <c r="C327" i="3"/>
  <c r="C481" i="3"/>
  <c r="C881" i="3"/>
  <c r="C547" i="3"/>
  <c r="C1014" i="3"/>
  <c r="C567" i="3"/>
  <c r="C999" i="3"/>
  <c r="C609" i="3"/>
  <c r="C1027" i="3"/>
  <c r="C889" i="3"/>
  <c r="C501" i="3"/>
  <c r="C958" i="3"/>
  <c r="C1050" i="3"/>
  <c r="C721" i="3"/>
  <c r="C1049" i="3"/>
  <c r="C373" i="3"/>
  <c r="C1626" i="3"/>
  <c r="C451" i="3"/>
  <c r="C941" i="3"/>
  <c r="C1022" i="3"/>
  <c r="C461" i="3"/>
  <c r="C1244" i="3"/>
  <c r="D11" i="2" s="1"/>
  <c r="C829" i="3"/>
  <c r="C317" i="3"/>
  <c r="C719" i="3"/>
  <c r="C1020" i="3"/>
  <c r="C936" i="3"/>
  <c r="C539" i="3"/>
  <c r="C1602" i="3"/>
  <c r="C2098" i="3"/>
  <c r="C662" i="3"/>
  <c r="C635" i="3"/>
  <c r="C368" i="3"/>
  <c r="C814" i="3"/>
  <c r="C294" i="3"/>
  <c r="C726" i="3"/>
  <c r="C699" i="3"/>
  <c r="C431" i="3"/>
  <c r="C876" i="3"/>
  <c r="C358" i="3"/>
  <c r="C745" i="3"/>
  <c r="C427" i="3"/>
  <c r="C362" i="3"/>
  <c r="C844" i="3"/>
  <c r="C1065" i="3"/>
  <c r="C223" i="3"/>
  <c r="C1609" i="3"/>
  <c r="C796" i="3"/>
  <c r="C276" i="3"/>
  <c r="C612" i="3"/>
  <c r="C786" i="3"/>
  <c r="C640" i="3"/>
  <c r="C815" i="3"/>
  <c r="C885" i="3"/>
  <c r="C1592" i="3"/>
  <c r="C1594" i="3"/>
  <c r="C470" i="3"/>
  <c r="C499" i="3"/>
  <c r="C1598" i="3"/>
  <c r="C874" i="3"/>
  <c r="C356" i="3"/>
  <c r="C540" i="3"/>
  <c r="C836" i="3"/>
  <c r="C1057" i="3"/>
  <c r="C842" i="3"/>
  <c r="C388" i="3"/>
  <c r="C361" i="3"/>
  <c r="C367" i="3"/>
  <c r="C561" i="3"/>
  <c r="C669" i="3"/>
  <c r="C554" i="3"/>
  <c r="C387" i="3"/>
  <c r="C573" i="3"/>
  <c r="C416" i="3"/>
  <c r="C381" i="3"/>
  <c r="C633" i="3"/>
  <c r="C599" i="3"/>
  <c r="C484" i="3"/>
  <c r="C251" i="3"/>
  <c r="C392" i="3"/>
  <c r="C224" i="3"/>
  <c r="C728" i="3"/>
  <c r="C932" i="3"/>
  <c r="C821" i="3"/>
  <c r="C614" i="3"/>
  <c r="C371" i="3"/>
  <c r="C409" i="3"/>
  <c r="C263" i="3"/>
  <c r="C584" i="3"/>
  <c r="C717" i="3"/>
  <c r="C338" i="3"/>
  <c r="C372" i="3"/>
  <c r="C517" i="3"/>
  <c r="C591" i="3"/>
  <c r="C1638" i="3"/>
  <c r="C1245" i="3"/>
  <c r="D13" i="2" s="1"/>
  <c r="C938" i="3"/>
  <c r="C2077" i="3"/>
  <c r="C995" i="3"/>
  <c r="C565" i="3"/>
  <c r="C306" i="3"/>
  <c r="C905" i="3"/>
  <c r="C962" i="3"/>
  <c r="C1023" i="3"/>
  <c r="C808" i="3"/>
  <c r="C760" i="3"/>
  <c r="C863" i="3"/>
  <c r="C838" i="3"/>
  <c r="C981" i="3"/>
  <c r="C1617" i="3"/>
  <c r="C784" i="3"/>
  <c r="C2059" i="3"/>
  <c r="C954" i="3"/>
  <c r="C2092" i="3"/>
  <c r="C1043" i="3"/>
  <c r="C799" i="3"/>
  <c r="C592" i="3"/>
  <c r="C722" i="3"/>
  <c r="C991" i="3"/>
  <c r="C626" i="3"/>
  <c r="C990" i="3"/>
  <c r="C752" i="3"/>
  <c r="C1074" i="3"/>
  <c r="C560" i="3"/>
  <c r="C364" i="3"/>
  <c r="C708" i="3"/>
  <c r="C1238" i="3"/>
  <c r="C2072" i="3"/>
  <c r="C984" i="3"/>
  <c r="C1035" i="3"/>
  <c r="C817" i="3"/>
  <c r="C1009" i="3"/>
  <c r="C946" i="3"/>
  <c r="C315" i="3"/>
  <c r="C783" i="3"/>
  <c r="C983" i="3"/>
  <c r="C1604" i="3"/>
  <c r="C856" i="3"/>
  <c r="C1603" i="3"/>
  <c r="C934" i="3"/>
  <c r="C641" i="3"/>
  <c r="C965" i="3"/>
  <c r="C330" i="3"/>
  <c r="C1028" i="3"/>
  <c r="C343" i="3"/>
  <c r="C1596" i="3"/>
  <c r="C935" i="3"/>
  <c r="C504" i="3"/>
  <c r="C998" i="3"/>
  <c r="C768" i="3"/>
  <c r="C1224" i="3"/>
  <c r="C513" i="3"/>
  <c r="C1016" i="3"/>
  <c r="C906" i="3"/>
  <c r="C458" i="3"/>
  <c r="C643" i="3"/>
  <c r="C376" i="3"/>
  <c r="C820" i="3"/>
  <c r="C969" i="3"/>
  <c r="C707" i="3"/>
  <c r="C448" i="3"/>
  <c r="C884" i="3"/>
  <c r="C1223" i="3"/>
  <c r="C509" i="3"/>
  <c r="C331" i="3"/>
  <c r="C407" i="3"/>
  <c r="C878" i="3"/>
  <c r="C225" i="3"/>
  <c r="C957" i="3"/>
  <c r="C1054" i="3"/>
  <c r="C804" i="3"/>
  <c r="C284" i="3"/>
  <c r="C620" i="3"/>
  <c r="C463" i="3"/>
  <c r="C246" i="3"/>
  <c r="C512" i="3"/>
  <c r="C252" i="3"/>
  <c r="C652" i="3"/>
  <c r="C295" i="3"/>
  <c r="C478" i="3"/>
  <c r="C515" i="3"/>
  <c r="C1606" i="3"/>
  <c r="C882" i="3"/>
  <c r="C354" i="3"/>
  <c r="C399" i="3"/>
  <c r="C865" i="3"/>
  <c r="C1220" i="3"/>
  <c r="C277" i="3"/>
  <c r="C887" i="3"/>
  <c r="C369" i="3"/>
  <c r="C375" i="3"/>
  <c r="C569" i="3"/>
  <c r="C685" i="3"/>
  <c r="C638" i="3"/>
  <c r="C244" i="3"/>
  <c r="C250" i="3"/>
  <c r="C608" i="3"/>
  <c r="C764" i="3"/>
  <c r="C649" i="3"/>
  <c r="C615" i="3"/>
  <c r="C492" i="3"/>
  <c r="C667" i="3"/>
  <c r="C489" i="3"/>
  <c r="C288" i="3"/>
  <c r="C671" i="3"/>
  <c r="C293" i="3"/>
  <c r="C833" i="3"/>
  <c r="C622" i="3"/>
  <c r="C379" i="3"/>
  <c r="C265" i="3"/>
  <c r="C398" i="3"/>
  <c r="C384" i="3"/>
  <c r="C365" i="3"/>
  <c r="C816" i="3"/>
  <c r="C966" i="3"/>
  <c r="C562" i="3"/>
  <c r="C687" i="3"/>
  <c r="C1004" i="3"/>
  <c r="C888" i="3"/>
  <c r="C593" i="3"/>
  <c r="C761" i="3"/>
  <c r="C380" i="3"/>
  <c r="C1240" i="3"/>
  <c r="C2073" i="3"/>
  <c r="C986" i="3"/>
  <c r="C899" i="3"/>
  <c r="C864" i="3"/>
  <c r="C663" i="3"/>
  <c r="C507" i="3"/>
  <c r="C1620" i="3"/>
  <c r="C835" i="3"/>
  <c r="C952" i="3"/>
  <c r="C873" i="3"/>
  <c r="C607" i="3"/>
  <c r="C1225" i="3"/>
  <c r="C1079" i="3"/>
  <c r="C892" i="3"/>
  <c r="C1619" i="3"/>
  <c r="C590" i="3"/>
  <c r="C1618" i="3"/>
  <c r="C862" i="3"/>
  <c r="C979" i="3"/>
  <c r="C729" i="3"/>
  <c r="C1015" i="3"/>
  <c r="C1681" i="3"/>
  <c r="C610" i="3"/>
  <c r="C261" i="3"/>
  <c r="C1616" i="3"/>
  <c r="C1218" i="3"/>
  <c r="C271" i="3"/>
  <c r="C1241" i="3"/>
  <c r="C832" i="3"/>
  <c r="C1733" i="3"/>
  <c r="C900" i="3"/>
  <c r="C951" i="3"/>
  <c r="C256" i="3"/>
  <c r="C1005" i="3"/>
  <c r="C563" i="3"/>
  <c r="C1052" i="3"/>
  <c r="C1631" i="3"/>
  <c r="C939" i="3"/>
  <c r="C408" i="3"/>
  <c r="C1007" i="3"/>
  <c r="C950" i="3"/>
  <c r="C337" i="3"/>
  <c r="C915" i="3"/>
  <c r="C505" i="3"/>
  <c r="C922" i="3"/>
  <c r="C794" i="3"/>
  <c r="C944" i="3"/>
  <c r="C904" i="3"/>
  <c r="C412" i="3"/>
  <c r="C2075" i="3"/>
  <c r="C546" i="3"/>
  <c r="C552" i="3"/>
  <c r="C497" i="3"/>
  <c r="C674" i="3"/>
  <c r="C329" i="3"/>
  <c r="C1011" i="3"/>
  <c r="C727" i="3"/>
  <c r="C1029" i="3"/>
  <c r="C782" i="3"/>
  <c r="C232" i="3"/>
  <c r="C1008" i="3"/>
  <c r="C903" i="3"/>
  <c r="C901" i="3"/>
  <c r="C1053" i="3"/>
  <c r="C740" i="3"/>
  <c r="C273" i="3"/>
  <c r="C1597" i="3"/>
  <c r="C503" i="3"/>
  <c r="C834" i="3"/>
  <c r="C1615" i="3"/>
  <c r="C579" i="3"/>
  <c r="C992" i="3"/>
  <c r="C787" i="3"/>
  <c r="C623" i="3"/>
  <c r="C619" i="3"/>
  <c r="C779" i="3"/>
  <c r="C309" i="3"/>
  <c r="C2060" i="3"/>
  <c r="C1242" i="3"/>
  <c r="C947" i="3"/>
  <c r="C556" i="3"/>
  <c r="C1627" i="3"/>
  <c r="C931" i="3"/>
  <c r="C1969" i="3" l="1"/>
  <c r="C1795" i="3"/>
  <c r="C2016" i="3"/>
  <c r="C1842" i="3"/>
  <c r="C2003" i="3"/>
  <c r="C1829" i="3"/>
  <c r="C1966" i="3"/>
  <c r="C1792" i="3"/>
  <c r="C1957" i="3"/>
  <c r="C1783" i="3"/>
  <c r="C1985" i="3"/>
  <c r="C1811" i="3"/>
  <c r="C1965" i="3"/>
  <c r="C1791" i="3"/>
  <c r="C2087" i="3"/>
  <c r="C531" i="3"/>
  <c r="C1089" i="3"/>
  <c r="C1134" i="3"/>
  <c r="C2018" i="3"/>
  <c r="C1844" i="3"/>
  <c r="C1943" i="3"/>
  <c r="C1769" i="3"/>
  <c r="C1993" i="3"/>
  <c r="C1819" i="3"/>
  <c r="C2033" i="3"/>
  <c r="C1859" i="3"/>
  <c r="C2088" i="3"/>
  <c r="C528" i="3"/>
  <c r="C1909" i="3"/>
  <c r="C1735" i="3"/>
  <c r="C1998" i="3"/>
  <c r="C1824" i="3"/>
  <c r="C2037" i="3"/>
  <c r="C1863" i="3"/>
  <c r="C1933" i="3"/>
  <c r="C1759" i="3"/>
  <c r="C1044" i="3"/>
  <c r="C2068" i="3"/>
  <c r="C441" i="3"/>
  <c r="C2012" i="3"/>
  <c r="C1838" i="3"/>
  <c r="C1082" i="3"/>
  <c r="C1120" i="3"/>
  <c r="C1995" i="3"/>
  <c r="C1821" i="3"/>
  <c r="C1974" i="3"/>
  <c r="C1800" i="3"/>
  <c r="C1948" i="3"/>
  <c r="C1774" i="3"/>
  <c r="C2080" i="3"/>
  <c r="C522" i="3"/>
  <c r="C2086" i="3"/>
  <c r="C530" i="3"/>
  <c r="C1949" i="3"/>
  <c r="C1775" i="3"/>
  <c r="C1941" i="3"/>
  <c r="C1767" i="3"/>
  <c r="C2004" i="3"/>
  <c r="C1830" i="3"/>
  <c r="C2024" i="3"/>
  <c r="C1850" i="3"/>
  <c r="C2011" i="3"/>
  <c r="C1837" i="3"/>
  <c r="C1085" i="3"/>
  <c r="C1121" i="3"/>
  <c r="C1960" i="3"/>
  <c r="C1786" i="3"/>
  <c r="C2023" i="3"/>
  <c r="C1849" i="3"/>
  <c r="C2042" i="3"/>
  <c r="C1868" i="3"/>
  <c r="C1961" i="3"/>
  <c r="C1787" i="3"/>
  <c r="C1983" i="3"/>
  <c r="C1809" i="3"/>
  <c r="C1945" i="3"/>
  <c r="C1771" i="3"/>
  <c r="C1940" i="3"/>
  <c r="C1766" i="3"/>
  <c r="C1047" i="3"/>
  <c r="C1932" i="3"/>
  <c r="C1758" i="3"/>
  <c r="C1136" i="3"/>
  <c r="C1094" i="3"/>
  <c r="C1979" i="3"/>
  <c r="C1805" i="3"/>
  <c r="C1928" i="3"/>
  <c r="C1754" i="3"/>
  <c r="C1051" i="3"/>
  <c r="C1124" i="3"/>
  <c r="C1096" i="3"/>
  <c r="C1978" i="3"/>
  <c r="C1804" i="3"/>
  <c r="C1994" i="3"/>
  <c r="C1820" i="3"/>
  <c r="C1967" i="3"/>
  <c r="C1793" i="3"/>
  <c r="C1911" i="3"/>
  <c r="C1737" i="3"/>
  <c r="C2021" i="3"/>
  <c r="C1847" i="3"/>
  <c r="C1920" i="3"/>
  <c r="C1746" i="3"/>
  <c r="C1913" i="3"/>
  <c r="C1739" i="3"/>
  <c r="C2081" i="3"/>
  <c r="C527" i="3"/>
  <c r="C2089" i="3"/>
  <c r="C533" i="3"/>
  <c r="C1997" i="3"/>
  <c r="C1823" i="3"/>
  <c r="C1091" i="3"/>
  <c r="C1135" i="3"/>
  <c r="C1999" i="3"/>
  <c r="C1825" i="3"/>
  <c r="C1127" i="3"/>
  <c r="C1087" i="3"/>
  <c r="C1917" i="3"/>
  <c r="C1743" i="3"/>
  <c r="C1925" i="3"/>
  <c r="C1751" i="3"/>
  <c r="C1092" i="3"/>
  <c r="C1123" i="3"/>
  <c r="C1988" i="3"/>
  <c r="C1814" i="3"/>
  <c r="C2085" i="3"/>
  <c r="C532" i="3"/>
  <c r="C1046" i="3"/>
  <c r="C1931" i="3"/>
  <c r="C1757" i="3"/>
  <c r="C1947" i="3"/>
  <c r="C1773" i="3"/>
  <c r="C2069" i="3"/>
  <c r="C442" i="3"/>
  <c r="C1918" i="3"/>
  <c r="C1744" i="3"/>
  <c r="C1039" i="3"/>
  <c r="C1927" i="3"/>
  <c r="C1753" i="3"/>
  <c r="C1946" i="3"/>
  <c r="C1772" i="3"/>
  <c r="C1944" i="3"/>
  <c r="C1770" i="3"/>
  <c r="C2043" i="3"/>
  <c r="C1869" i="3"/>
  <c r="C2034" i="3"/>
  <c r="C1860" i="3"/>
  <c r="C2010" i="3"/>
  <c r="C1836" i="3"/>
  <c r="C1977" i="3"/>
  <c r="C1803" i="3"/>
  <c r="C2055" i="3"/>
  <c r="C1906" i="3"/>
  <c r="C1955" i="3"/>
  <c r="C1781" i="3"/>
  <c r="C2046" i="3"/>
  <c r="C1872" i="3"/>
  <c r="C1030" i="3"/>
  <c r="C1929" i="3"/>
  <c r="C1755" i="3"/>
  <c r="C2019" i="3"/>
  <c r="C1845" i="3"/>
  <c r="C2013" i="3"/>
  <c r="C1839" i="3"/>
  <c r="C2044" i="3"/>
  <c r="C1870" i="3"/>
  <c r="C1963" i="3"/>
  <c r="C1789" i="3"/>
  <c r="C2054" i="3"/>
  <c r="C1905" i="3"/>
  <c r="C1914" i="3"/>
  <c r="C1740" i="3"/>
  <c r="C1093" i="3"/>
  <c r="C1129" i="3"/>
  <c r="C1912" i="3"/>
  <c r="C1738" i="3"/>
  <c r="C1938" i="3"/>
  <c r="C1764" i="3"/>
  <c r="C2066" i="3"/>
  <c r="C435" i="3"/>
  <c r="C1990" i="3"/>
  <c r="C1816" i="3"/>
  <c r="C1971" i="3"/>
  <c r="C1797" i="3"/>
  <c r="C2052" i="3"/>
  <c r="C1878" i="3"/>
  <c r="C1922" i="3"/>
  <c r="C1748" i="3"/>
  <c r="C1122" i="3"/>
  <c r="C1088" i="3"/>
  <c r="C1989" i="3"/>
  <c r="C1815" i="3"/>
  <c r="C1954" i="3"/>
  <c r="C1780" i="3"/>
  <c r="C1033" i="3"/>
  <c r="C1926" i="3"/>
  <c r="C1752" i="3"/>
  <c r="C2008" i="3"/>
  <c r="C1834" i="3"/>
  <c r="C1910" i="3"/>
  <c r="C1736" i="3"/>
  <c r="C2039" i="3"/>
  <c r="C1865" i="3"/>
  <c r="C1084" i="3"/>
  <c r="C1126" i="3"/>
  <c r="C2035" i="3"/>
  <c r="C1861" i="3"/>
  <c r="C2070" i="3"/>
  <c r="C443" i="3"/>
  <c r="C2006" i="3"/>
  <c r="C1832" i="3"/>
  <c r="C2009" i="3"/>
  <c r="C1835" i="3"/>
  <c r="C2047" i="3"/>
  <c r="C1873" i="3"/>
  <c r="C1980" i="3"/>
  <c r="C1806" i="3"/>
  <c r="C2036" i="3"/>
  <c r="C1862" i="3"/>
  <c r="C2078" i="3"/>
  <c r="C523" i="3"/>
  <c r="C2084" i="3"/>
  <c r="C529" i="3"/>
  <c r="C2017" i="3"/>
  <c r="C1843" i="3"/>
  <c r="C1953" i="3"/>
  <c r="C1779" i="3"/>
  <c r="C2029" i="3"/>
  <c r="C1855" i="3"/>
  <c r="C2064" i="3"/>
  <c r="C439" i="3"/>
  <c r="C1923" i="3"/>
  <c r="C1749" i="3"/>
  <c r="C1970" i="3"/>
  <c r="C1796" i="3"/>
  <c r="C2049" i="3"/>
  <c r="C1875" i="3"/>
  <c r="C2038" i="3"/>
  <c r="C1864" i="3"/>
  <c r="C1132" i="3"/>
  <c r="C1083" i="3"/>
  <c r="C2065" i="3"/>
  <c r="C436" i="3"/>
  <c r="C1975" i="3"/>
  <c r="C1801" i="3"/>
  <c r="C1950" i="3"/>
  <c r="C1776" i="3"/>
  <c r="C2057" i="3"/>
  <c r="C1908" i="3"/>
  <c r="C1048" i="3"/>
  <c r="C1936" i="3"/>
  <c r="C1762" i="3"/>
  <c r="C2005" i="3"/>
  <c r="C1831" i="3"/>
  <c r="C2000" i="3"/>
  <c r="C1826" i="3"/>
  <c r="C1916" i="3"/>
  <c r="C1742" i="3"/>
  <c r="C2061" i="3"/>
  <c r="C1032" i="3"/>
  <c r="C2002" i="3"/>
  <c r="C1828" i="3"/>
  <c r="C1991" i="3"/>
  <c r="C1817" i="3"/>
  <c r="C1956" i="3"/>
  <c r="C1782" i="3"/>
  <c r="C1137" i="3"/>
  <c r="C1097" i="3"/>
  <c r="C1130" i="3"/>
  <c r="C1095" i="3"/>
  <c r="C1939" i="3"/>
  <c r="C1765" i="3"/>
  <c r="C1125" i="3"/>
  <c r="C1098" i="3"/>
  <c r="C1951" i="3"/>
  <c r="C1777" i="3"/>
  <c r="C2032" i="3"/>
  <c r="C1858" i="3"/>
  <c r="C1996" i="3"/>
  <c r="C1822" i="3"/>
  <c r="C1952" i="3"/>
  <c r="C1778" i="3"/>
  <c r="C2027" i="3"/>
  <c r="C1853" i="3"/>
  <c r="C1972" i="3"/>
  <c r="C1798" i="3"/>
  <c r="C2026" i="3"/>
  <c r="C1852" i="3"/>
  <c r="C1090" i="3"/>
  <c r="C1128" i="3"/>
  <c r="C2014" i="3"/>
  <c r="C1840" i="3"/>
  <c r="C1992" i="3"/>
  <c r="C1818" i="3"/>
  <c r="C2083" i="3"/>
  <c r="C525" i="3"/>
  <c r="C1942" i="3"/>
  <c r="C1768" i="3"/>
  <c r="C1959" i="3"/>
  <c r="C1785" i="3"/>
  <c r="C2079" i="3"/>
  <c r="C524" i="3"/>
  <c r="C2048" i="3"/>
  <c r="C1874" i="3"/>
  <c r="C1937" i="3"/>
  <c r="C1763" i="3"/>
  <c r="C1036" i="3"/>
  <c r="C2051" i="3"/>
  <c r="C1877" i="3"/>
  <c r="C1915" i="3"/>
  <c r="C1741" i="3"/>
  <c r="C2045" i="3"/>
  <c r="C1871" i="3"/>
  <c r="C1968" i="3"/>
  <c r="C1794" i="3"/>
  <c r="C1133" i="3"/>
  <c r="C1086" i="3"/>
  <c r="C1041" i="3"/>
  <c r="C1930" i="3"/>
  <c r="C1756" i="3"/>
  <c r="C2031" i="3"/>
  <c r="C1857" i="3"/>
  <c r="C1986" i="3"/>
  <c r="C1812" i="3"/>
  <c r="C1982" i="3"/>
  <c r="C1808" i="3"/>
  <c r="C1973" i="3"/>
  <c r="C1799" i="3"/>
  <c r="C1958" i="3"/>
  <c r="C1784" i="3"/>
  <c r="C2040" i="3"/>
  <c r="C1866" i="3"/>
  <c r="C2001" i="3"/>
  <c r="C1827" i="3"/>
  <c r="C2056" i="3"/>
  <c r="C1907" i="3"/>
  <c r="C1919" i="3"/>
  <c r="C1745" i="3"/>
  <c r="C2067" i="3"/>
  <c r="C438" i="3"/>
  <c r="C2063" i="3"/>
  <c r="C440" i="3"/>
  <c r="C2022" i="3"/>
  <c r="C1848" i="3"/>
  <c r="C2015" i="3"/>
  <c r="C1841" i="3"/>
  <c r="C1038" i="3"/>
  <c r="C1934" i="3"/>
  <c r="C1760" i="3"/>
  <c r="C1031" i="3"/>
  <c r="C1935" i="3"/>
  <c r="C1761" i="3"/>
  <c r="C1924" i="3"/>
  <c r="C1750" i="3"/>
  <c r="C2062" i="3"/>
  <c r="C437" i="3"/>
  <c r="C2028" i="3"/>
  <c r="C1854" i="3"/>
  <c r="C2030" i="3"/>
  <c r="C1856" i="3"/>
  <c r="C1984" i="3"/>
  <c r="C1810" i="3"/>
  <c r="C2050" i="3"/>
  <c r="C1876" i="3"/>
  <c r="C1964" i="3"/>
  <c r="C1790" i="3"/>
  <c r="C1976" i="3"/>
  <c r="C1802" i="3"/>
  <c r="C1921" i="3"/>
  <c r="C1747" i="3"/>
  <c r="C1962" i="3"/>
  <c r="C1788" i="3"/>
  <c r="C2007" i="3"/>
  <c r="C1833" i="3"/>
  <c r="C1981" i="3"/>
  <c r="C1807" i="3"/>
  <c r="C1131" i="3"/>
  <c r="C1099" i="3"/>
  <c r="C2025" i="3"/>
  <c r="C1851" i="3"/>
  <c r="C1987" i="3"/>
  <c r="C1813" i="3"/>
  <c r="C2041" i="3"/>
  <c r="C1867" i="3"/>
  <c r="C2082" i="3"/>
  <c r="C526" i="3"/>
  <c r="C2020" i="3"/>
  <c r="C1846" i="3"/>
  <c r="D1641" i="3" l="1"/>
  <c r="D1642" i="3"/>
  <c r="D1690" i="3"/>
  <c r="D1682" i="3"/>
  <c r="D1894" i="3"/>
  <c r="D1902" i="3"/>
  <c r="D2250" i="3"/>
  <c r="D1643" i="3"/>
  <c r="D1691" i="3"/>
  <c r="D1683" i="3"/>
  <c r="D1895" i="3"/>
  <c r="D1903" i="3"/>
  <c r="D1684" i="3"/>
  <c r="D1692" i="3"/>
  <c r="D1699" i="3"/>
  <c r="D1896" i="3"/>
  <c r="D1904" i="3"/>
  <c r="D1687" i="3"/>
  <c r="D1685" i="3"/>
  <c r="D1693" i="3"/>
  <c r="D1897" i="3"/>
  <c r="D2245" i="3"/>
  <c r="D1686" i="3"/>
  <c r="D1695" i="3"/>
  <c r="D1898" i="3"/>
  <c r="D2246" i="3"/>
  <c r="D1696" i="3"/>
  <c r="D1899" i="3"/>
  <c r="D2247" i="3"/>
  <c r="D1688" i="3"/>
  <c r="D1697" i="3"/>
  <c r="D1900" i="3"/>
  <c r="D2248" i="3"/>
  <c r="D1689" i="3"/>
  <c r="D1698" i="3"/>
  <c r="D1901" i="3"/>
  <c r="D2249" i="3"/>
  <c r="D1879" i="3" l="1"/>
  <c r="D1694" i="3"/>
</calcChain>
</file>

<file path=xl/sharedStrings.xml><?xml version="1.0" encoding="utf-8"?>
<sst xmlns="http://schemas.openxmlformats.org/spreadsheetml/2006/main" count="35789" uniqueCount="4468">
  <si>
    <t>PN</t>
  </si>
  <si>
    <t>Product</t>
  </si>
  <si>
    <t>ProductId</t>
  </si>
  <si>
    <t>SkuId</t>
  </si>
  <si>
    <t>SkuTitle</t>
  </si>
  <si>
    <t>Valor</t>
  </si>
  <si>
    <t>Product2</t>
  </si>
  <si>
    <t>SKU</t>
  </si>
  <si>
    <t>SKU Title</t>
  </si>
  <si>
    <t>Mais Vendidos</t>
  </si>
  <si>
    <t>Segmento</t>
  </si>
  <si>
    <t>0001</t>
  </si>
  <si>
    <t>Commercial</t>
  </si>
  <si>
    <t>CSPSOFTP65NAC</t>
  </si>
  <si>
    <t>BizTalk Server Branch 2020</t>
  </si>
  <si>
    <t>DG7GMGF0G49Z</t>
  </si>
  <si>
    <t>0002</t>
  </si>
  <si>
    <t>BizTalk Server 2020 Branch</t>
  </si>
  <si>
    <t>CSPSOFTP64NAC</t>
  </si>
  <si>
    <t>BizTalk Server Enterprise 2020</t>
  </si>
  <si>
    <t>DG7GMGF0G49X</t>
  </si>
  <si>
    <t>BizTalk Server 2020 Enterprise</t>
  </si>
  <si>
    <t>CSPSOFTP63NAC</t>
  </si>
  <si>
    <t>BizTalk Server Standard 2020</t>
  </si>
  <si>
    <t>DG7GMGF0G49W</t>
  </si>
  <si>
    <t>BizTalk Server 2020 Standard</t>
  </si>
  <si>
    <t>CSPSOFTP49NAC</t>
  </si>
  <si>
    <t>Exchange Server Enterprise 2019</t>
  </si>
  <si>
    <t>DG7GMGF0F4MF</t>
  </si>
  <si>
    <t>0003</t>
  </si>
  <si>
    <t>CSPSOFTP47NAC</t>
  </si>
  <si>
    <t>Exchange Server Enterprise CAL 2019</t>
  </si>
  <si>
    <t>DG7GMGF0F4MD</t>
  </si>
  <si>
    <t>0005</t>
  </si>
  <si>
    <t>Exchange Server Enterprise 2019 Device CAL</t>
  </si>
  <si>
    <t>CSPSOFTP48NAC</t>
  </si>
  <si>
    <t>0004</t>
  </si>
  <si>
    <t>Exchange Server Enterprise 2019 User CAL</t>
  </si>
  <si>
    <t>CSPSOFTP46NAC</t>
  </si>
  <si>
    <t>Exchange Server Standard 2019</t>
  </si>
  <si>
    <t>DG7GMGF0F4MC</t>
  </si>
  <si>
    <t>CSPSOFTP44NAC</t>
  </si>
  <si>
    <t>Exchange Server Standard CAL 2019</t>
  </si>
  <si>
    <t>DG7GMGF0F4MB</t>
  </si>
  <si>
    <t>Exchange Server Standard 2019 Device CAL</t>
  </si>
  <si>
    <t>CSPSOFTP45NAC</t>
  </si>
  <si>
    <t>Exchange Server Standard 2019 User CAL</t>
  </si>
  <si>
    <t>CSPSOFTP50NAC</t>
  </si>
  <si>
    <t>Project Server 2019</t>
  </si>
  <si>
    <t>DG7GMGF0F4MH</t>
  </si>
  <si>
    <t>CSPSOFTP24NAC</t>
  </si>
  <si>
    <t>Project Server CAL 2019</t>
  </si>
  <si>
    <t>DG7GMGF0F4LF</t>
  </si>
  <si>
    <t>Project Server 2019 Device CAL</t>
  </si>
  <si>
    <t>CSPSOFTP25NAC</t>
  </si>
  <si>
    <t>Project Server 2019 User CAL</t>
  </si>
  <si>
    <t>CSPSOFTP35NAC</t>
  </si>
  <si>
    <t>SharePoint Enterprise CAL 2019</t>
  </si>
  <si>
    <t>DG7GMGF0F4LV</t>
  </si>
  <si>
    <t>SharePoint Enterprise 2019 Device CAL</t>
  </si>
  <si>
    <t>CSPSOFTP36NAC</t>
  </si>
  <si>
    <t>SharePoint Enterprise 2019 User CAL</t>
  </si>
  <si>
    <t>CSPSOFTP34NAC</t>
  </si>
  <si>
    <t>SharePoint Server 2019</t>
  </si>
  <si>
    <t>DG7GMGF0F4LT</t>
  </si>
  <si>
    <t>CSPSOFTP32NAC</t>
  </si>
  <si>
    <t>SharePoint Standard CAL 2019</t>
  </si>
  <si>
    <t>DG7GMGF0F4LS</t>
  </si>
  <si>
    <t>SharePoint Standard 2019 Device CAL</t>
  </si>
  <si>
    <t>CSPSOFTP33NAC</t>
  </si>
  <si>
    <t>SharePoint Standard 2019 User CAL</t>
  </si>
  <si>
    <t>CSPSOFTP176NAC</t>
  </si>
  <si>
    <t>Skype for Business Server 2019</t>
  </si>
  <si>
    <t>DG7GMGF0F4LQ</t>
  </si>
  <si>
    <t>CSPSOFTP177NAC</t>
  </si>
  <si>
    <t>Skype for Business Server Enterprise CAL 2019</t>
  </si>
  <si>
    <t>DG7GMGF0F4LP</t>
  </si>
  <si>
    <t>Skype for Business Server Enterprise 2019 Device CAL</t>
  </si>
  <si>
    <t>CSPSOFTP178NAC</t>
  </si>
  <si>
    <t>Skype for Business Server Enterprise 2019 User CAL</t>
  </si>
  <si>
    <t>CSPSOFTP179NAC</t>
  </si>
  <si>
    <t>Skype for Business Server Plus CAL 2019</t>
  </si>
  <si>
    <t>DG7GMGF0F4LN</t>
  </si>
  <si>
    <t>Skype for Business Server Plus 2019 Device CAL</t>
  </si>
  <si>
    <t>CSPSOFTP180NAC</t>
  </si>
  <si>
    <t>Skype for Business Server Plus 2019 User CAL</t>
  </si>
  <si>
    <t>CSPSOFTP181NAC</t>
  </si>
  <si>
    <t>Skype for Business Server Standard CAL 2019</t>
  </si>
  <si>
    <t>DG7GMGF0F4K1</t>
  </si>
  <si>
    <t>Skype for Business Server Standard 2019 Device CAL</t>
  </si>
  <si>
    <t>CSPSOFTP182NAC</t>
  </si>
  <si>
    <t>Skype for Business Server Standard 2019 User CAL</t>
  </si>
  <si>
    <t>CSPSOFTP168NAC</t>
  </si>
  <si>
    <t>Windows 10 Enterprise LTSC 2021 Upgrade</t>
  </si>
  <si>
    <t>DG7GMGF0D19L</t>
  </si>
  <si>
    <t>CSPSOFTP169NAC</t>
  </si>
  <si>
    <t>Windows 10 Enterprise N LTSC 2021 Upgrade</t>
  </si>
  <si>
    <t>DG7GMGF0D19M</t>
  </si>
  <si>
    <t>CSPSOFTP115NAC</t>
  </si>
  <si>
    <t>Windows 11 Pro</t>
  </si>
  <si>
    <t>DG7GMGF0D8H4</t>
  </si>
  <si>
    <t>Windows 11 Home to Pro Upgrade for Microsoft 365 Business</t>
  </si>
  <si>
    <t>CSPSOFTP158NAC</t>
  </si>
  <si>
    <t>Windows 11 Pro N</t>
  </si>
  <si>
    <t>DG7GMGF0D8H3</t>
  </si>
  <si>
    <t>Windows 11 Home N to Pro N Upgrade for Microsoft 365 Business</t>
  </si>
  <si>
    <t>0006</t>
  </si>
  <si>
    <t>0009</t>
  </si>
  <si>
    <t>0007</t>
  </si>
  <si>
    <t>Educational</t>
  </si>
  <si>
    <t>ECSPSOFTP171NAC</t>
  </si>
  <si>
    <t>ECSPSOFTP172NAC</t>
  </si>
  <si>
    <t>ECSPSOFTP173NAC</t>
  </si>
  <si>
    <t>ECSPSOFTP210NAC</t>
  </si>
  <si>
    <t>ECSPSOFTP174NAC</t>
  </si>
  <si>
    <t>ECSPSOFTP175NAC</t>
  </si>
  <si>
    <t>ECSPSOFTP211NAC</t>
  </si>
  <si>
    <t>ECSPSOFTP176NAC</t>
  </si>
  <si>
    <t>ECSPSOFTP177NAC</t>
  </si>
  <si>
    <t>ECSPSOFTP220NAC</t>
  </si>
  <si>
    <t>ECSPSOFTP178NAC</t>
  </si>
  <si>
    <t>ECSPSOFTP179NAC</t>
  </si>
  <si>
    <t>ECSPSOFTP180NAC</t>
  </si>
  <si>
    <t>ECSPSOFTP181NAC</t>
  </si>
  <si>
    <t>ECSPSOFTP223NAC</t>
  </si>
  <si>
    <t>ECSPSOFTP182NAC</t>
  </si>
  <si>
    <t>ECSPSOFTP183NAC</t>
  </si>
  <si>
    <t>ECSPSOFTP184NAC</t>
  </si>
  <si>
    <t>ECSPSOFTP185NAC</t>
  </si>
  <si>
    <t>ECSPSOFTP186NAC</t>
  </si>
  <si>
    <t>ECSPSOFTP187NAC</t>
  </si>
  <si>
    <t>ECSPSOFTP188NAC</t>
  </si>
  <si>
    <t>ECSPSOFTP189NAC</t>
  </si>
  <si>
    <t>ECSPSOFTP190NAC</t>
  </si>
  <si>
    <t>PARCEIRO</t>
  </si>
  <si>
    <t xml:space="preserve"> </t>
  </si>
  <si>
    <t>VALIDADE DA COTAÇÃO</t>
  </si>
  <si>
    <t>VENDEDOR</t>
  </si>
  <si>
    <t>DATA</t>
  </si>
  <si>
    <t>QTA</t>
  </si>
  <si>
    <t>DESCRIÇÃO</t>
  </si>
  <si>
    <t>PREÇO</t>
  </si>
  <si>
    <t>TOTAL</t>
  </si>
  <si>
    <t>Total</t>
  </si>
  <si>
    <t>Subscrição</t>
  </si>
  <si>
    <t>PN NOVO</t>
  </si>
  <si>
    <t>Descrição</t>
  </si>
  <si>
    <t>Pagamento</t>
  </si>
  <si>
    <t>Perpétuo</t>
  </si>
  <si>
    <t>Produto</t>
  </si>
  <si>
    <t>Key</t>
  </si>
  <si>
    <t xml:space="preserve">Contratação </t>
  </si>
  <si>
    <t>3 Year</t>
  </si>
  <si>
    <t>1 Year</t>
  </si>
  <si>
    <t>Azure SQL Edge - 3 year</t>
  </si>
  <si>
    <t>Azure SQL Edge - 1 year</t>
  </si>
  <si>
    <t>SQL Server Big Data Node Cores - 1 Year Subscription</t>
  </si>
  <si>
    <t>Servidores CSP</t>
  </si>
  <si>
    <t>CSPSOFTP185NAC</t>
  </si>
  <si>
    <t>ECSPSOFTP233NAC</t>
  </si>
  <si>
    <t>ECSPSOFTP234NAC</t>
  </si>
  <si>
    <t>Windows 11 Pro Upgrade</t>
  </si>
  <si>
    <t>Windows 11 Pro N Upgrade</t>
  </si>
  <si>
    <t>ProductTitle</t>
  </si>
  <si>
    <t>TermDuration</t>
  </si>
  <si>
    <t>BillingPlan</t>
  </si>
  <si>
    <t>10-year audit log retention</t>
  </si>
  <si>
    <t>CFQ7TTC0HL8Z</t>
  </si>
  <si>
    <t>10-Year Audit Log Retention Add On</t>
  </si>
  <si>
    <t>8LB00003NAC</t>
  </si>
  <si>
    <t>Monthly</t>
  </si>
  <si>
    <t>8LB000031Y1MNAC</t>
  </si>
  <si>
    <t>8LB000031YNAC</t>
  </si>
  <si>
    <t>Annual</t>
  </si>
  <si>
    <t>Advanced Communications</t>
  </si>
  <si>
    <t>CFQ7TTC0HDK0</t>
  </si>
  <si>
    <t>1UC00006NAC</t>
  </si>
  <si>
    <t>1UC000061Y1MNAC</t>
  </si>
  <si>
    <t>1UC000061YNAC</t>
  </si>
  <si>
    <t>Advanced eDiscovery Storage</t>
  </si>
  <si>
    <t>CFQ7TTC0LHQD</t>
  </si>
  <si>
    <t>AAA99919NAC</t>
  </si>
  <si>
    <t>AAA999191Y1MNAC</t>
  </si>
  <si>
    <t>AAA999191YNAC</t>
  </si>
  <si>
    <t>Azure Active Directory Premium P1</t>
  </si>
  <si>
    <t>CFQ7TTC0LFLS</t>
  </si>
  <si>
    <t>AADPREMIUMP1NAC</t>
  </si>
  <si>
    <t>AADPREMIUMP11Y1MNAC</t>
  </si>
  <si>
    <t>AADPREMIUMP11YNAC</t>
  </si>
  <si>
    <t>Azure Active Directory Premium P2</t>
  </si>
  <si>
    <t>CFQ7TTC0LFK5</t>
  </si>
  <si>
    <t>AADPREMIUMP2NAC</t>
  </si>
  <si>
    <t>AADPREMIUMP21Y1MNAC</t>
  </si>
  <si>
    <t>AADPREMIUMP21YNAC</t>
  </si>
  <si>
    <t>Common Area Phone</t>
  </si>
  <si>
    <t>CFQ7TTC0LH0V</t>
  </si>
  <si>
    <t>AAA99903NAC</t>
  </si>
  <si>
    <t>AAA999031Y1MNAC</t>
  </si>
  <si>
    <t>AAA999031YNAC</t>
  </si>
  <si>
    <t>Common Data Service Database Capacity</t>
  </si>
  <si>
    <t>CFQ7TTC0LHRL</t>
  </si>
  <si>
    <t>AAD51850NAC</t>
  </si>
  <si>
    <t>AAD518501Y1MNAC</t>
  </si>
  <si>
    <t>AAD518501YNAC</t>
  </si>
  <si>
    <t>Common Data Service File Capacity</t>
  </si>
  <si>
    <t>CFQ7TTC0LHQ3</t>
  </si>
  <si>
    <t>AAD51853NAC</t>
  </si>
  <si>
    <t>AAD518531Y1MNAC</t>
  </si>
  <si>
    <t>AAD518531YNAC</t>
  </si>
  <si>
    <t>Common Data Service Log Capacity</t>
  </si>
  <si>
    <t>CFQ7TTC0HBSL</t>
  </si>
  <si>
    <t>UVZ00003NAC</t>
  </si>
  <si>
    <t>UVZ000031Y1MNAC</t>
  </si>
  <si>
    <t>UVZ000031YNAC</t>
  </si>
  <si>
    <t>AAD32990NAC</t>
  </si>
  <si>
    <t>AAD329901Y1MNAC</t>
  </si>
  <si>
    <t>AAD329901YNAC</t>
  </si>
  <si>
    <t>Dynamics 365 Asset Management Addl Assets</t>
  </si>
  <si>
    <t>CFQ7TTC0LHWJ</t>
  </si>
  <si>
    <t>RZY00003NAC</t>
  </si>
  <si>
    <t>RZY000031YNAC</t>
  </si>
  <si>
    <t>RZY000031Y1MNAC</t>
  </si>
  <si>
    <t>Dynamics 365 Business Central Additional Environment Addon</t>
  </si>
  <si>
    <t>CFQ7TTC0HD7P</t>
  </si>
  <si>
    <t>6I900002NAC</t>
  </si>
  <si>
    <t>6I9000021YNAC</t>
  </si>
  <si>
    <t>6I9000021Y1MNAC</t>
  </si>
  <si>
    <t>Dynamics 365 Business Central Database Capacity</t>
  </si>
  <si>
    <t>CFQ7TTC0HD3R</t>
  </si>
  <si>
    <t>Dynamics 365 Business Central Database Capacity Overage</t>
  </si>
  <si>
    <t>1OZ00007NAC</t>
  </si>
  <si>
    <t>1OZ000071YNAC</t>
  </si>
  <si>
    <t>1OZ000071Y1MNAC</t>
  </si>
  <si>
    <t>Dynamics 365 Business Central Database Capacity 100GB</t>
  </si>
  <si>
    <t>1OZ00005NAC</t>
  </si>
  <si>
    <t>1OZ000051YNAC</t>
  </si>
  <si>
    <t>1OZ000051Y1MNAC</t>
  </si>
  <si>
    <t>1OZ00002NAC</t>
  </si>
  <si>
    <t>1OZ000021YNAC</t>
  </si>
  <si>
    <t>1OZ000021Y1MNAC</t>
  </si>
  <si>
    <t>Dynamics 365 Commerce</t>
  </si>
  <si>
    <t>CFQ7TTC0HM0T</t>
  </si>
  <si>
    <t>0016</t>
  </si>
  <si>
    <t>Dynamics 365 e-Commerce Tier 1 Band 2 Overage</t>
  </si>
  <si>
    <t>B9N00003NAC</t>
  </si>
  <si>
    <t>B9N000031Y1MNAC</t>
  </si>
  <si>
    <t>B9N000031YNAC</t>
  </si>
  <si>
    <t>000Z</t>
  </si>
  <si>
    <t>Dynamics 365 e-Commerce Tier 2 Band 1</t>
  </si>
  <si>
    <t>B1V00004NAC</t>
  </si>
  <si>
    <t>B1V000041Y1MNAC</t>
  </si>
  <si>
    <t>B1V000041YNAC</t>
  </si>
  <si>
    <t>000X</t>
  </si>
  <si>
    <t>Dynamics 365 e-Commerce Tier 2 Band 1 Overage</t>
  </si>
  <si>
    <t>B9Y00003NAC</t>
  </si>
  <si>
    <t>B9Y000031Y1MNAC</t>
  </si>
  <si>
    <t>B9Y000031YNAC</t>
  </si>
  <si>
    <t>000W</t>
  </si>
  <si>
    <t>Dynamics 365 e-Commerce Tier 2 Band 2</t>
  </si>
  <si>
    <t>B1X00004NAC</t>
  </si>
  <si>
    <t>B1X000041Y1MNAC</t>
  </si>
  <si>
    <t>B1X000041YNAC</t>
  </si>
  <si>
    <t>000S</t>
  </si>
  <si>
    <t>Dynamics 365 e-Commerce Tier 2 Band 3 Overage</t>
  </si>
  <si>
    <t>BBD00003NAC</t>
  </si>
  <si>
    <t>BBD000031Y1MNAC</t>
  </si>
  <si>
    <t>BBD000031YNAC</t>
  </si>
  <si>
    <t>000R</t>
  </si>
  <si>
    <t>Dynamics 365 e-Commerce Tier 2 Band 4</t>
  </si>
  <si>
    <t>B2X00004NAC</t>
  </si>
  <si>
    <t>B2X000041Y1MNAC</t>
  </si>
  <si>
    <t>B2X000041YNAC</t>
  </si>
  <si>
    <t>000Q</t>
  </si>
  <si>
    <t>Dynamics 365 e-Commerce Tier 2 Band 4 Overage</t>
  </si>
  <si>
    <t>BBG00003NAC</t>
  </si>
  <si>
    <t>BBG000031Y1MNAC</t>
  </si>
  <si>
    <t>BBG000031YNAC</t>
  </si>
  <si>
    <t>000P</t>
  </si>
  <si>
    <t>Dynamics 365 e-Commerce Tier 2 Band 5</t>
  </si>
  <si>
    <t>B2Z00004NAC</t>
  </si>
  <si>
    <t>B2Z000041Y1MNAC</t>
  </si>
  <si>
    <t>B2Z000041YNAC</t>
  </si>
  <si>
    <t>000N</t>
  </si>
  <si>
    <t>Dynamics 365 e-Commerce Tier 2 Band 5 Overage</t>
  </si>
  <si>
    <t>BBI00003NAC</t>
  </si>
  <si>
    <t>BBI000031Y1MNAC</t>
  </si>
  <si>
    <t>BBI000031YNAC</t>
  </si>
  <si>
    <t>000M</t>
  </si>
  <si>
    <t>Dynamics 365 e-Commerce Tier 2 Band 6</t>
  </si>
  <si>
    <t>B4I00004NAC</t>
  </si>
  <si>
    <t>B4I000041Y1MNAC</t>
  </si>
  <si>
    <t>B4I000041YNAC</t>
  </si>
  <si>
    <t>000L</t>
  </si>
  <si>
    <t>Dynamics 365 e-Commerce Tier 2 Band 6 Overage</t>
  </si>
  <si>
    <t>BBK00003NAC</t>
  </si>
  <si>
    <t>BBK000031Y1MNAC</t>
  </si>
  <si>
    <t>BBK000031YNAC</t>
  </si>
  <si>
    <t>000V</t>
  </si>
  <si>
    <t>Dynamics 365 e-Commerce Tier 2 Band 2 Overage</t>
  </si>
  <si>
    <t>BBB00003NAC</t>
  </si>
  <si>
    <t>BBB000031Y1MNAC</t>
  </si>
  <si>
    <t>BBB000031YNAC</t>
  </si>
  <si>
    <t>000T</t>
  </si>
  <si>
    <t>Dynamics 365 e-Commerce Tier 2 Band 3</t>
  </si>
  <si>
    <t>B1Z00004NAC</t>
  </si>
  <si>
    <t>B1Z000041Y1MNAC</t>
  </si>
  <si>
    <t>B1Z000041YNAC</t>
  </si>
  <si>
    <t>000C</t>
  </si>
  <si>
    <t>Dynamics 365 e-Commerce Tier 1 Band 4</t>
  </si>
  <si>
    <t>B1P00003NAC</t>
  </si>
  <si>
    <t>B1P000031Y1MNAC</t>
  </si>
  <si>
    <t>B1P000031YNAC</t>
  </si>
  <si>
    <t>000B</t>
  </si>
  <si>
    <t>Dynamics 365 e-Commerce Tier 1 Band 1 Overage</t>
  </si>
  <si>
    <t>B9L00003NAC</t>
  </si>
  <si>
    <t>B9L000031Y1MNAC</t>
  </si>
  <si>
    <t>B9L000031YNAC</t>
  </si>
  <si>
    <t>Dynamics 365 e-Commerce Tier 3 Band 6</t>
  </si>
  <si>
    <t>B9J00004NAC</t>
  </si>
  <si>
    <t>B9J000041Y1MNAC</t>
  </si>
  <si>
    <t>B9J000041YNAC</t>
  </si>
  <si>
    <t>Dynamics 365 e-Commerce Tier 3 Band 5</t>
  </si>
  <si>
    <t>B9H00004NAC</t>
  </si>
  <si>
    <t>B9H000041Y1MNAC</t>
  </si>
  <si>
    <t>B9H000041YNAC</t>
  </si>
  <si>
    <t>Dynamics 365 e-Commerce Tier 3 Band 4</t>
  </si>
  <si>
    <t>B9F00004NAC</t>
  </si>
  <si>
    <t>B9F000041Y1MNAC</t>
  </si>
  <si>
    <t>B9F000041YNAC</t>
  </si>
  <si>
    <t>Dynamics 365 e-Commerce Tier 3 Band 5 Overage</t>
  </si>
  <si>
    <t>BBV00003NAC</t>
  </si>
  <si>
    <t>BBV000031Y1MNAC</t>
  </si>
  <si>
    <t>BBV000031YNAC</t>
  </si>
  <si>
    <t>Dynamics 365 e-Commerce Tier 3 Band 4 Overage</t>
  </si>
  <si>
    <t>BBT00003NAC</t>
  </si>
  <si>
    <t>BBT000031Y1MNAC</t>
  </si>
  <si>
    <t>BBT000031YNAC</t>
  </si>
  <si>
    <t>0015</t>
  </si>
  <si>
    <t>Dynamics 365 e-Commerce Tier 1 Band 3 Overage</t>
  </si>
  <si>
    <t>B9Q00003NAC</t>
  </si>
  <si>
    <t>B9Q000031YNAC</t>
  </si>
  <si>
    <t>B9Q000031Y1MNAC</t>
  </si>
  <si>
    <t>0014</t>
  </si>
  <si>
    <t>Dynamics 365 e-Commerce Tier 1 Band 4 Overage</t>
  </si>
  <si>
    <t>B9S00003NAC</t>
  </si>
  <si>
    <t>B9S000031Y1MNAC</t>
  </si>
  <si>
    <t>B9S000031YNAC</t>
  </si>
  <si>
    <t>0013</t>
  </si>
  <si>
    <t>Dynamics 365 e-Commerce Tier 1 Band 5</t>
  </si>
  <si>
    <t>B1R00003NAC</t>
  </si>
  <si>
    <t>B1R000031Y1MNAC</t>
  </si>
  <si>
    <t>B1R000031YNAC</t>
  </si>
  <si>
    <t>0012</t>
  </si>
  <si>
    <t>Dynamics 365 e-Commerce Tier 1 Band 5 Overage</t>
  </si>
  <si>
    <t>B9U00003NAC</t>
  </si>
  <si>
    <t>B9U000031Y1MNAC</t>
  </si>
  <si>
    <t>B9U000031YNAC</t>
  </si>
  <si>
    <t>0011</t>
  </si>
  <si>
    <t>Dynamics 365 e-Commerce Tier 1 Band 6</t>
  </si>
  <si>
    <t>B1T00003NAC</t>
  </si>
  <si>
    <t>B1T000031Y1MNAC</t>
  </si>
  <si>
    <t>B1T000031YNAC</t>
  </si>
  <si>
    <t>0010</t>
  </si>
  <si>
    <t>Dynamics 365 e-Commerce Tier 1 Band 6 Overage</t>
  </si>
  <si>
    <t>B9W00003NAC</t>
  </si>
  <si>
    <t>B9W000031Y1MNAC</t>
  </si>
  <si>
    <t>B9W000031YNAC</t>
  </si>
  <si>
    <t>0008</t>
  </si>
  <si>
    <t>Dynamics 365 e-Commerce Tier 3 Band 6 Overage</t>
  </si>
  <si>
    <t>BBX00003NAC</t>
  </si>
  <si>
    <t>BBX000031Y1MNAC</t>
  </si>
  <si>
    <t>BBX000031YNAC</t>
  </si>
  <si>
    <t>Dynamics 365 e-Commerce Tier 1 Band 3</t>
  </si>
  <si>
    <t>B1M00003NAC</t>
  </si>
  <si>
    <t>B1M000031Y1MNAC</t>
  </si>
  <si>
    <t>B1M000031YNAC</t>
  </si>
  <si>
    <t>000K</t>
  </si>
  <si>
    <t>Dynamics 365 e-Commerce Tier 3 Band 1</t>
  </si>
  <si>
    <t>B8X00004NAC</t>
  </si>
  <si>
    <t>B8X000041Y1MNAC</t>
  </si>
  <si>
    <t>B8X000041YNAC</t>
  </si>
  <si>
    <t>000J</t>
  </si>
  <si>
    <t>Dynamics 365 e-Commerce Tier 3 Band 1 Overage</t>
  </si>
  <si>
    <t>BBM00003NAC</t>
  </si>
  <si>
    <t>BBM000031Y1MNAC</t>
  </si>
  <si>
    <t>BBM000031YNAC</t>
  </si>
  <si>
    <t>000H</t>
  </si>
  <si>
    <t>Dynamics 365 e-Commerce Tier 3 Band 2</t>
  </si>
  <si>
    <t>B8Z00004NAC</t>
  </si>
  <si>
    <t>B8Z000041Y1MNAC</t>
  </si>
  <si>
    <t>B8Z000041YNAC</t>
  </si>
  <si>
    <t>000G</t>
  </si>
  <si>
    <t>Dynamics 365 e-Commerce Tier 3 Band 2 Overage</t>
  </si>
  <si>
    <t>BBP00003NAC</t>
  </si>
  <si>
    <t>BBP000031Y1MNAC</t>
  </si>
  <si>
    <t>BBP000031YNAC</t>
  </si>
  <si>
    <t>000F</t>
  </si>
  <si>
    <t>Dynamics 365 e-Commerce Tier 3 Band 3</t>
  </si>
  <si>
    <t>B9C00004NAC</t>
  </si>
  <si>
    <t>B9C000041Y1MNAC</t>
  </si>
  <si>
    <t>B9C000041YNAC</t>
  </si>
  <si>
    <t>000D</t>
  </si>
  <si>
    <t>Dynamics 365 e-Commerce Tier 3 Band 3 Overage</t>
  </si>
  <si>
    <t>BBR00003NAC</t>
  </si>
  <si>
    <t>BBR000031Y1MNAC</t>
  </si>
  <si>
    <t>BBR000031YNAC</t>
  </si>
  <si>
    <t>Dynamics 365 e-Commerce Tier 1 Band 2</t>
  </si>
  <si>
    <t>B1K00003NAC</t>
  </si>
  <si>
    <t>B1K000031Y1MNAC</t>
  </si>
  <si>
    <t>B1K000031YNAC</t>
  </si>
  <si>
    <t>Dynamics 365 e-Commerce Tier 1 Band 1</t>
  </si>
  <si>
    <t>B1I00003NAC</t>
  </si>
  <si>
    <t>B1I000031YNAC</t>
  </si>
  <si>
    <t>B1I000031Y1MNAC</t>
  </si>
  <si>
    <t>Dynamics 365 Customer Insights</t>
  </si>
  <si>
    <t>Dynamics 365 Customer Service Call Intelligence Minutes Add-on</t>
  </si>
  <si>
    <t>CFQ7TTC0J7C5</t>
  </si>
  <si>
    <t>I9J00004NAC</t>
  </si>
  <si>
    <t>I9J000041Y1MNAC</t>
  </si>
  <si>
    <t>I9J000041YNAC</t>
  </si>
  <si>
    <t>Dynamics 365 Customer Service Intelligent Voicebot Minutes Add-on</t>
  </si>
  <si>
    <t>CFQ7TTC0J7M0</t>
  </si>
  <si>
    <t>I9I00004NAC</t>
  </si>
  <si>
    <t>I9I000041Y1MNAC</t>
  </si>
  <si>
    <t>I9I000041YNAC</t>
  </si>
  <si>
    <t>Dynamics 365 E-Invoicing Documents</t>
  </si>
  <si>
    <t>CFQ7TTC0HM43</t>
  </si>
  <si>
    <t>Electronic Invoicing Add-on for Dynamics 365</t>
  </si>
  <si>
    <t>3IC00005NAC</t>
  </si>
  <si>
    <t>3IC000051YNAC</t>
  </si>
  <si>
    <t>3IC000051Y1MNAC</t>
  </si>
  <si>
    <t>Dynamics 365 Field Service - Resource Scheduling Optimization</t>
  </si>
  <si>
    <t>CFQ7TTC0LFDN</t>
  </si>
  <si>
    <t>AAA35802NAC</t>
  </si>
  <si>
    <t>AAA358021Y1MNAC</t>
  </si>
  <si>
    <t>AAA358021YNAC</t>
  </si>
  <si>
    <t>Dynamics 365 Intelligent Order Management</t>
  </si>
  <si>
    <t>CFQ7TTC0J1XF</t>
  </si>
  <si>
    <t>CB900005NAC</t>
  </si>
  <si>
    <t>CB9000051YNAC</t>
  </si>
  <si>
    <t>CB9000051Y1MNAC</t>
  </si>
  <si>
    <t>Dynamics 365 Operations - Database Capacity</t>
  </si>
  <si>
    <t>CFQ7TTC0LHXQ</t>
  </si>
  <si>
    <t>AAD51841NAC</t>
  </si>
  <si>
    <t>AAD518411YNAC</t>
  </si>
  <si>
    <t>AAD518411Y1MNAC</t>
  </si>
  <si>
    <t>Dynamics 365 Operations - File Capacity</t>
  </si>
  <si>
    <t>CFQ7TTC0LHZ1</t>
  </si>
  <si>
    <t>AAD51844NAC</t>
  </si>
  <si>
    <t>AAD518441YNAC</t>
  </si>
  <si>
    <t>AAD518441Y1MNAC</t>
  </si>
  <si>
    <t>Dynamics 365 Sales Insights</t>
  </si>
  <si>
    <t>CFQ7TTC0LHZ3</t>
  </si>
  <si>
    <t>AAD32968NAC</t>
  </si>
  <si>
    <t>AAD329681Y1MNAC</t>
  </si>
  <si>
    <t>AAD329681YNAC</t>
  </si>
  <si>
    <t>Dynamics 365 Sales Premium</t>
  </si>
  <si>
    <t>CFQ7TTC0HBSJ</t>
  </si>
  <si>
    <t>41F00004NAC</t>
  </si>
  <si>
    <t>41F000041Y1MNAC</t>
  </si>
  <si>
    <t>41F000041YNAC</t>
  </si>
  <si>
    <t>Enterprise Mobility + Security E3</t>
  </si>
  <si>
    <t>CFQ7TTC0LHT4</t>
  </si>
  <si>
    <t>EMSSECE3NAC</t>
  </si>
  <si>
    <t>EMSSECE31YNAC</t>
  </si>
  <si>
    <t>EMSSECE31Y1MNAC</t>
  </si>
  <si>
    <t>Enterprise Mobility + Security E5</t>
  </si>
  <si>
    <t>CFQ7TTC0LFJ1</t>
  </si>
  <si>
    <t>EMSSECE5NAC</t>
  </si>
  <si>
    <t>EMSSECE51Y1MNAC</t>
  </si>
  <si>
    <t>EMSSECE51YNAC</t>
  </si>
  <si>
    <t>Exchange Online (Plan 1)</t>
  </si>
  <si>
    <t>CFQ7TTC0LH16</t>
  </si>
  <si>
    <t>EXCHANGESTANDARDNAC</t>
  </si>
  <si>
    <t>EXCHNGSTAND61Y1MNAC</t>
  </si>
  <si>
    <t>EXCHNGSTAND61YNAC</t>
  </si>
  <si>
    <t>Exchange Online (Plan 2)</t>
  </si>
  <si>
    <t>CFQ7TTC0LH1P</t>
  </si>
  <si>
    <t>EXCHNENTERPRISENAC</t>
  </si>
  <si>
    <t>EXCHNGEENT11Y1MNAC</t>
  </si>
  <si>
    <t>EXCHNGEENT11YNAC</t>
  </si>
  <si>
    <t>Exchange Online Archiving for Exchange Online</t>
  </si>
  <si>
    <t>CFQ7TTC0LH0J</t>
  </si>
  <si>
    <t>Exchange Online Archiving for Exchange Server</t>
  </si>
  <si>
    <t>CFQ7TTC0LHQ5</t>
  </si>
  <si>
    <t>AAA43244NAC</t>
  </si>
  <si>
    <t>AAA432441Y1MNAC</t>
  </si>
  <si>
    <t>AAA432441YNAC</t>
  </si>
  <si>
    <t>Exchange Online Kiosk</t>
  </si>
  <si>
    <t>CFQ7TTC0LH0L</t>
  </si>
  <si>
    <t>EXCHANGEDESKLESSNAC</t>
  </si>
  <si>
    <t>EXCHNGKIOSK71Y1MNAC</t>
  </si>
  <si>
    <t>EXCHNGKIOSK71YNAC</t>
  </si>
  <si>
    <t>Exchange Online Protection</t>
  </si>
  <si>
    <t>CFQ7TTC0LGZM</t>
  </si>
  <si>
    <t>EOPENTERPRISENAC</t>
  </si>
  <si>
    <t>EOPENTERPRISE1Y1MNAC</t>
  </si>
  <si>
    <t>EOPENTERPRISE1YNAC</t>
  </si>
  <si>
    <t>Microsoft 365 Apps for business</t>
  </si>
  <si>
    <t>CFQ7TTC0LH1G</t>
  </si>
  <si>
    <t>O365BUSINESSNAC</t>
  </si>
  <si>
    <t>O365BUSINES1Y1MNAC</t>
  </si>
  <si>
    <t>O365BUSINES1YNAC</t>
  </si>
  <si>
    <t>Microsoft 365 Apps for enterprise</t>
  </si>
  <si>
    <t>CFQ7TTC0LGZT</t>
  </si>
  <si>
    <t>OFFICESUBSCRIPTNAC</t>
  </si>
  <si>
    <t>O365PRO1Y1MNAC</t>
  </si>
  <si>
    <t>O365PRO1YNAC</t>
  </si>
  <si>
    <t>Microsoft 365 Audio Conferencing</t>
  </si>
  <si>
    <t>CFQ7TTC0LHSL</t>
  </si>
  <si>
    <t>Extended Dial-out Minutes to USA/CAN</t>
  </si>
  <si>
    <t>3IV00004NAC</t>
  </si>
  <si>
    <t>3IV000041Y1MNAC</t>
  </si>
  <si>
    <t>3IV000041YNAC</t>
  </si>
  <si>
    <t>SKPBUSPSTNCONFNAC</t>
  </si>
  <si>
    <t>SKBUSPSTNCONF1Y1MNAC</t>
  </si>
  <si>
    <t>SKBUSPSTNCONF1YNAC</t>
  </si>
  <si>
    <t>Microsoft 365 Business Basic</t>
  </si>
  <si>
    <t>CFQ7TTC0LH18</t>
  </si>
  <si>
    <t>O365BUSESSENTIALNAC</t>
  </si>
  <si>
    <t>O365BUSESSE101Y1MNAC</t>
  </si>
  <si>
    <t>O365BUSESSE101YNAC</t>
  </si>
  <si>
    <t>Microsoft 365 Business Premium</t>
  </si>
  <si>
    <t>CFQ7TTC0LCHC</t>
  </si>
  <si>
    <t>SPEBUSINESSNAC</t>
  </si>
  <si>
    <t>SPEBUSINESS1Y1MNAC</t>
  </si>
  <si>
    <t>SPEBUSINESS1YNAC</t>
  </si>
  <si>
    <t>Microsoft 365 Business Standard</t>
  </si>
  <si>
    <t>CFQ7TTC0LDPB</t>
  </si>
  <si>
    <t>O365BUSPREMIUMNAC</t>
  </si>
  <si>
    <t>O365BUSPREM1YNAC</t>
  </si>
  <si>
    <t>O365BUSPREM1Y1MNAC</t>
  </si>
  <si>
    <t>Microsoft 365 Domestic and International Calling Plan</t>
  </si>
  <si>
    <t>CFQ7TTC0LHXT</t>
  </si>
  <si>
    <t>AAA13708NAC</t>
  </si>
  <si>
    <t>AAA137081Y1MNAC</t>
  </si>
  <si>
    <t>AAA137081YNAC</t>
  </si>
  <si>
    <t>Microsoft 365 Domestic Calling Plan</t>
  </si>
  <si>
    <t>CFQ7TTC0LHXJ</t>
  </si>
  <si>
    <t>Microsoft 365 Domestic Calling Plan (120 min)</t>
  </si>
  <si>
    <t>AAD11639NAC</t>
  </si>
  <si>
    <t>AAD116391Y1MNAC</t>
  </si>
  <si>
    <t>AAD116391YNAC</t>
  </si>
  <si>
    <t>AAA13706NAC</t>
  </si>
  <si>
    <t>AAA137061Y1MNAC</t>
  </si>
  <si>
    <t>AAA137061YNAC</t>
  </si>
  <si>
    <t>CFQ7TTC0LFLX</t>
  </si>
  <si>
    <t>1LL00003NAC</t>
  </si>
  <si>
    <t>1LL000031Y1MNAC</t>
  </si>
  <si>
    <t>1LL000031YNAC</t>
  </si>
  <si>
    <t>SPEE3NAC</t>
  </si>
  <si>
    <t>SPEE31Y1MNAC</t>
  </si>
  <si>
    <t>SPEE31YNAC</t>
  </si>
  <si>
    <t>CFQ7TTC0LFLZ</t>
  </si>
  <si>
    <t>SPEE5NAC</t>
  </si>
  <si>
    <t>SPEE51Y1MNAC</t>
  </si>
  <si>
    <t>SPEE51YNAC</t>
  </si>
  <si>
    <t>Microsoft 365 E5 Compliance</t>
  </si>
  <si>
    <t>CFQ7TTC0LHR4</t>
  </si>
  <si>
    <t>Compliance Manager Premium Assessment Add-On</t>
  </si>
  <si>
    <t>8JA00003NAC</t>
  </si>
  <si>
    <t>8JA000031Y1MNAC</t>
  </si>
  <si>
    <t>8JA000031YNAC</t>
  </si>
  <si>
    <t>AAD41524NAC</t>
  </si>
  <si>
    <t>AAD415241Y1MNAC</t>
  </si>
  <si>
    <t>AAD415241YNAC</t>
  </si>
  <si>
    <t>Microsoft 365 E5 eDiscovery and Audit</t>
  </si>
  <si>
    <t>CFQ7TTC0HD6V</t>
  </si>
  <si>
    <t>1CC00005NAC</t>
  </si>
  <si>
    <t>1CC000051Y1MNAC</t>
  </si>
  <si>
    <t>1CC000051YNAC</t>
  </si>
  <si>
    <t>Microsoft 365 E5 Information Protection and Governance</t>
  </si>
  <si>
    <t>CFQ7TTC0HD6T</t>
  </si>
  <si>
    <t>1C900006NAC</t>
  </si>
  <si>
    <t>1C9000061Y1MNAC</t>
  </si>
  <si>
    <t>1C9000061YNAC</t>
  </si>
  <si>
    <t>Microsoft 365 E5 Insider Risk Management</t>
  </si>
  <si>
    <t>CFQ7TTC0HD6S</t>
  </si>
  <si>
    <t>1CB00005NAC</t>
  </si>
  <si>
    <t>1CB000051Y1MNAC</t>
  </si>
  <si>
    <t>1CB000051YNAC</t>
  </si>
  <si>
    <t xml:space="preserve">Microsoft 365 E5 Security </t>
  </si>
  <si>
    <t>CFQ7TTC0LHQB</t>
  </si>
  <si>
    <t>Microsoft 365 E5 Security</t>
  </si>
  <si>
    <t>AAD41519NAC</t>
  </si>
  <si>
    <t>AAD415191Y1MNAC</t>
  </si>
  <si>
    <t>AAD415191YNAC</t>
  </si>
  <si>
    <t>Microsoft 365 F1</t>
  </si>
  <si>
    <t>CFQ7TTC0MBMD</t>
  </si>
  <si>
    <t>Microsoft 365 F5 Security + Compliance Add-on</t>
  </si>
  <si>
    <t>8RU00003NAC</t>
  </si>
  <si>
    <t>8RU000031Y1MNAC</t>
  </si>
  <si>
    <t>8RU000031YNAC</t>
  </si>
  <si>
    <t>Microsoft 365 F5 Security Add-on</t>
  </si>
  <si>
    <t>8RQ00003NAC</t>
  </si>
  <si>
    <t>8RQ000031Y1MNAC</t>
  </si>
  <si>
    <t>8RQ000031YNAC</t>
  </si>
  <si>
    <t>Microsoft 365 F5 Compliance Add-on</t>
  </si>
  <si>
    <t>8RL00003NAC</t>
  </si>
  <si>
    <t>8RL000031Y1MNAC</t>
  </si>
  <si>
    <t>8RL000031YNAC</t>
  </si>
  <si>
    <t>1PI00012NAC</t>
  </si>
  <si>
    <t>1PI000121YNAC</t>
  </si>
  <si>
    <t>1PI000121Y1MNAC</t>
  </si>
  <si>
    <t>Microsoft 365 F3</t>
  </si>
  <si>
    <t>CFQ7TTC0LH05</t>
  </si>
  <si>
    <t>AAA89898NAC</t>
  </si>
  <si>
    <t>AAA898981Y1MNAC</t>
  </si>
  <si>
    <t>AAA898981YNAC</t>
  </si>
  <si>
    <t>Microsoft Defender for Endpoint</t>
  </si>
  <si>
    <t>CFQ7TTC0J1GB</t>
  </si>
  <si>
    <t>Microsoft Defender for Endpoint P1</t>
  </si>
  <si>
    <t>AAL78359NAC</t>
  </si>
  <si>
    <t>AAL783591Y1MNAC</t>
  </si>
  <si>
    <t>AAL783591YNAC</t>
  </si>
  <si>
    <t>Microsoft Defender for Endpoint P2</t>
  </si>
  <si>
    <t>CFQ7TTC0LGV0</t>
  </si>
  <si>
    <t>1NZ00001NAC</t>
  </si>
  <si>
    <t>1NZ000011Y1MNAC</t>
  </si>
  <si>
    <t>1NZ000011YNAC</t>
  </si>
  <si>
    <t>QLS00004NAC</t>
  </si>
  <si>
    <t>QLS000041Y1MNAC</t>
  </si>
  <si>
    <t>QLS000041YNAC</t>
  </si>
  <si>
    <t>Microsoft Defender for Identity</t>
  </si>
  <si>
    <t>CFQ7TTC0LH0D</t>
  </si>
  <si>
    <t>AAD10001NAC</t>
  </si>
  <si>
    <t>AAD100011Y1MNAC</t>
  </si>
  <si>
    <t>AAD100011YNAC</t>
  </si>
  <si>
    <t>Microsoft Defender for Office 365 (Plan 1)</t>
  </si>
  <si>
    <t>CFQ7TTC0LH04</t>
  </si>
  <si>
    <t>ATPENTERPRISENAC</t>
  </si>
  <si>
    <t>ATPENTERPRISE1Y1MNAC</t>
  </si>
  <si>
    <t>ATPENTERPRISE1YNAC</t>
  </si>
  <si>
    <t>Microsoft Defender for Office 365 (Plan 2)</t>
  </si>
  <si>
    <t>CFQ7TTC0LHXH</t>
  </si>
  <si>
    <t>AAA56718NAC</t>
  </si>
  <si>
    <t>AAA567181Y1MNAC</t>
  </si>
  <si>
    <t>AAA567181YNAC</t>
  </si>
  <si>
    <t>Microsoft Intune</t>
  </si>
  <si>
    <t>CFQ7TTC0LCH4</t>
  </si>
  <si>
    <t>Microsoft Intune Device</t>
  </si>
  <si>
    <t>AAD38074NAC</t>
  </si>
  <si>
    <t>AAD380741Y1MNAC</t>
  </si>
  <si>
    <t>AAD380741YNAC</t>
  </si>
  <si>
    <t>Microsoft Stream Plan 2</t>
  </si>
  <si>
    <t>CFQ7TTC0LH0C</t>
  </si>
  <si>
    <t>Microsoft Stream Plan 2 for Office 365 Add-On</t>
  </si>
  <si>
    <t>AAA57836NAC</t>
  </si>
  <si>
    <t>AAA578361Y1MNAC</t>
  </si>
  <si>
    <t>AAA578361YNAC</t>
  </si>
  <si>
    <t>Microsoft Stream Storage Add-On (500 GB)</t>
  </si>
  <si>
    <t>CFQ7TTC0LHPG</t>
  </si>
  <si>
    <t>AAA57834NAC</t>
  </si>
  <si>
    <t>AAA578341Y1MNAC</t>
  </si>
  <si>
    <t>AAA578341YNAC</t>
  </si>
  <si>
    <t>Microsoft Teams Essentials (AAD Identity)</t>
  </si>
  <si>
    <t>CFQ7TTC0JN4R</t>
  </si>
  <si>
    <t>AAL78414NAC</t>
  </si>
  <si>
    <t>AAL784141YNAC</t>
  </si>
  <si>
    <t>AAL784141Y1MNAC</t>
  </si>
  <si>
    <t>Microsoft Teams Phone Standard</t>
  </si>
  <si>
    <t>CFQ7TTC0LH0T</t>
  </si>
  <si>
    <t>MCOEVNAC</t>
  </si>
  <si>
    <t>MCOEV1Y1MNAC</t>
  </si>
  <si>
    <t>MCOEV1YNAC</t>
  </si>
  <si>
    <t>Microsoft Teams Phone with Calling Plan</t>
  </si>
  <si>
    <t>CFQ7TTC0HL73</t>
  </si>
  <si>
    <t>Teams Phone with Calling Plan</t>
  </si>
  <si>
    <t>8N200010NAC</t>
  </si>
  <si>
    <t>8N2000101YNAC</t>
  </si>
  <si>
    <t>8N2000101Y1MNAC</t>
  </si>
  <si>
    <t>Microsoft Viva</t>
  </si>
  <si>
    <t>CFQ7TTC0J7V7</t>
  </si>
  <si>
    <t>IM300005NAC</t>
  </si>
  <si>
    <t>IM3000051YNAC</t>
  </si>
  <si>
    <t>IM3000051Y1MNAC</t>
  </si>
  <si>
    <t>Microsoft Viva Insights</t>
  </si>
  <si>
    <t>CFQ7TTC0LHWF</t>
  </si>
  <si>
    <t>Microsoft Viva Insights Capacity</t>
  </si>
  <si>
    <t>IK500006NAC</t>
  </si>
  <si>
    <t>IK5000061YNAC</t>
  </si>
  <si>
    <t>IK5000061Y1MNAC</t>
  </si>
  <si>
    <t>GWZ00032NAC</t>
  </si>
  <si>
    <t>GWZ000321Y1MNAC</t>
  </si>
  <si>
    <t>GWZ000321YNAC</t>
  </si>
  <si>
    <t>Office 365 Data Loss Prevention</t>
  </si>
  <si>
    <t>CFQ7TTC0LHSW</t>
  </si>
  <si>
    <t>AAD26785NAC</t>
  </si>
  <si>
    <t>AAD267851Y1MNAC</t>
  </si>
  <si>
    <t>AAD267851YNAC</t>
  </si>
  <si>
    <t>CFQ7TTC0LF8Q</t>
  </si>
  <si>
    <t>STANDARDPACKNAC</t>
  </si>
  <si>
    <t>STANDARDPACK61Y1MNAC</t>
  </si>
  <si>
    <t>STANDARDPACK61YNAC</t>
  </si>
  <si>
    <t>Office 365 E3</t>
  </si>
  <si>
    <t>CFQ7TTC0LF8R</t>
  </si>
  <si>
    <t>ENTERPRISEPACKNAC</t>
  </si>
  <si>
    <t>ENTERPRPACK81Y1MNAC</t>
  </si>
  <si>
    <t>ENTERPRPACK81YNAC</t>
  </si>
  <si>
    <t>Office 365 E5</t>
  </si>
  <si>
    <t>CFQ7TTC0LF8S</t>
  </si>
  <si>
    <t>O365ENTE5NAC</t>
  </si>
  <si>
    <t>O365ENTE51Y1MNAC</t>
  </si>
  <si>
    <t>O365ENTE51YNAC</t>
  </si>
  <si>
    <t>ENTPREMNOPSTNCONFNAC</t>
  </si>
  <si>
    <t>Office 365 Extra File Storage</t>
  </si>
  <si>
    <t>CFQ7TTC0LHS9</t>
  </si>
  <si>
    <t>SHAREPOINTSTORAGENAC</t>
  </si>
  <si>
    <t>Office 365 F3</t>
  </si>
  <si>
    <t>CFQ7TTC0LGZW</t>
  </si>
  <si>
    <t>DESKLESSPACKNAC</t>
  </si>
  <si>
    <t>DESKLESSPACK1Y1MNAC</t>
  </si>
  <si>
    <t>DESKLESSPACK1YNAC</t>
  </si>
  <si>
    <t>OneDrive for business (Plan 1)</t>
  </si>
  <si>
    <t>CFQ7TTC0LHSV</t>
  </si>
  <si>
    <t>WACONEDRIVESTANDNAC</t>
  </si>
  <si>
    <t>ONEDRIVESPL11Y1MNAC</t>
  </si>
  <si>
    <t>ONEDRIVESPL11YNAC</t>
  </si>
  <si>
    <t>OneDrive for business (Plan 2)</t>
  </si>
  <si>
    <t>CFQ7TTC0LH1M</t>
  </si>
  <si>
    <t>WACONEDRIVEENTNAC</t>
  </si>
  <si>
    <t>ONEDRIVESPL21Y1MNAC</t>
  </si>
  <si>
    <t>ONEDRIVESPL21YNAC</t>
  </si>
  <si>
    <t>Power Apps and Power Automate capacity add-on</t>
  </si>
  <si>
    <t>CFQ7TTC0LH1S</t>
  </si>
  <si>
    <t>Power Platform Requests add-on</t>
  </si>
  <si>
    <t>SEW00003NAC</t>
  </si>
  <si>
    <t>SEW000031Y1MNAC</t>
  </si>
  <si>
    <t>SEW000031YNAC</t>
  </si>
  <si>
    <t>Power Apps per user plan</t>
  </si>
  <si>
    <t>CFQ7TTC0LH2H</t>
  </si>
  <si>
    <t>CSPCORP116NAC</t>
  </si>
  <si>
    <t>CSPCORP1161Y1MNAC</t>
  </si>
  <si>
    <t>CSPCORP1161YNAC</t>
  </si>
  <si>
    <t>Power Automate per flow plan</t>
  </si>
  <si>
    <t>CFQ7TTC0LH13</t>
  </si>
  <si>
    <t>SFJ00002NAC</t>
  </si>
  <si>
    <t>SFJ000021Y1MNAC</t>
  </si>
  <si>
    <t>SFJ000021YNAC</t>
  </si>
  <si>
    <t>CSPCORP120NAC</t>
  </si>
  <si>
    <t>CSPCORP1201Y1MNAC</t>
  </si>
  <si>
    <t>CSPCORP1201YNAC</t>
  </si>
  <si>
    <t>Power Automate per user with attended RPA plan</t>
  </si>
  <si>
    <t>CFQ7TTC0LSGZ</t>
  </si>
  <si>
    <t>1O400004NAC</t>
  </si>
  <si>
    <t>1O4000041Y1MNAC</t>
  </si>
  <si>
    <t>1O4000041YNAC</t>
  </si>
  <si>
    <t>Power Automate unattended RPA add-on</t>
  </si>
  <si>
    <t>CFQ7TTC0LSH0</t>
  </si>
  <si>
    <t>1O800004NAC</t>
  </si>
  <si>
    <t>1O8000041Y1MNAC</t>
  </si>
  <si>
    <t>1O8000041YNAC</t>
  </si>
  <si>
    <t>Power BI Premium Per User</t>
  </si>
  <si>
    <t>CFQ7TTC0HL8W</t>
  </si>
  <si>
    <t>68B00006NAC</t>
  </si>
  <si>
    <t>68B000061Y1MNAC</t>
  </si>
  <si>
    <t>68B000061YNAC</t>
  </si>
  <si>
    <t>Power BI Premium Per User Add-On</t>
  </si>
  <si>
    <t>CFQ7TTC0HL8T</t>
  </si>
  <si>
    <t>9IL00004NAC</t>
  </si>
  <si>
    <t>9IL000041Y1MNAC</t>
  </si>
  <si>
    <t>9IL000041YNAC</t>
  </si>
  <si>
    <t>Power BI Pro</t>
  </si>
  <si>
    <t>CFQ7TTC0LHSF</t>
  </si>
  <si>
    <t>POWERBIPRONAC</t>
  </si>
  <si>
    <t>POWERBIPRO71YNAC</t>
  </si>
  <si>
    <t>POWERBIPRO71Y1MNAC</t>
  </si>
  <si>
    <t>Power Virtual Agent</t>
  </si>
  <si>
    <t>CFQ7TTC0LH1F</t>
  </si>
  <si>
    <t>Pro Direct Support for Dynamics 365 Operations</t>
  </si>
  <si>
    <t>CFQ7TTC0LHVD</t>
  </si>
  <si>
    <t>AAA42982NAC</t>
  </si>
  <si>
    <t>AAA429821Y1MNAC</t>
  </si>
  <si>
    <t>AAA429821YNAC</t>
  </si>
  <si>
    <t>Project Plan 1</t>
  </si>
  <si>
    <t>CFQ7TTC0HDB1</t>
  </si>
  <si>
    <t>CSPCORP173NAC</t>
  </si>
  <si>
    <t>CSPCORP1731Y1MNAC</t>
  </si>
  <si>
    <t>CSPCORP1731YNAC</t>
  </si>
  <si>
    <t>Project Plan 3</t>
  </si>
  <si>
    <t>CFQ7TTC0HDB0</t>
  </si>
  <si>
    <t>PROJECTONLINEPRONAC</t>
  </si>
  <si>
    <t>PRJCTRO1Y1MNAC</t>
  </si>
  <si>
    <t>PRJCTPRO1YNAC</t>
  </si>
  <si>
    <t>PROJECTPREMNAC</t>
  </si>
  <si>
    <t>PRJCTPREM1Y1MNAC</t>
  </si>
  <si>
    <t>PRJCTPREM1YNAC</t>
  </si>
  <si>
    <t>SharePoint (Plan 1)</t>
  </si>
  <si>
    <t>CFQ7TTC0LH0N</t>
  </si>
  <si>
    <t>SharePoint (Plan 2)</t>
  </si>
  <si>
    <t>CFQ7TTC0LH14</t>
  </si>
  <si>
    <t>SHAREPOINTENTERNAC</t>
  </si>
  <si>
    <t>SHAREPOINTENT1Y1MNAC</t>
  </si>
  <si>
    <t>SHAREPOINTENT1YNAC</t>
  </si>
  <si>
    <t>Skype for Business Plus CAL</t>
  </si>
  <si>
    <t>CFQ7TTC0LHR5</t>
  </si>
  <si>
    <t>AAA13636NAC</t>
  </si>
  <si>
    <t>AAA136361Y1MNAC</t>
  </si>
  <si>
    <t>AAA136361YNAC</t>
  </si>
  <si>
    <t>Universal Print</t>
  </si>
  <si>
    <t>CFQ7TTC0HDJR</t>
  </si>
  <si>
    <t>9BH00002NAC</t>
  </si>
  <si>
    <t>9BH000021Y1MNAC</t>
  </si>
  <si>
    <t>9BH000021YNAC</t>
  </si>
  <si>
    <t>Visio Plan 1</t>
  </si>
  <si>
    <t>CFQ7TTC0HD33</t>
  </si>
  <si>
    <t>VISIOPLAN1NAC</t>
  </si>
  <si>
    <t>VISIOPL11YNAC</t>
  </si>
  <si>
    <t>VISIOPL11Y1MNAC</t>
  </si>
  <si>
    <t>Visio Plan 2</t>
  </si>
  <si>
    <t>CFQ7TTC0HD32</t>
  </si>
  <si>
    <t>VISIOPLAN2NAC</t>
  </si>
  <si>
    <t>VISIOPL21Y1MNAC</t>
  </si>
  <si>
    <t>VISIOPL21YNAC</t>
  </si>
  <si>
    <t>Viva Learning</t>
  </si>
  <si>
    <t>CFQ7TTC0HVZG</t>
  </si>
  <si>
    <t>Microsoft Viva Learning</t>
  </si>
  <si>
    <t>HLI00004NAC</t>
  </si>
  <si>
    <t>HLI000041YNAC</t>
  </si>
  <si>
    <t>HLI000041Y1MNAC</t>
  </si>
  <si>
    <t>Windows 10/11 Enterprise E3</t>
  </si>
  <si>
    <t>CFQ7TTC0LGTX</t>
  </si>
  <si>
    <t>Windows 10/11 Enterprise E3 VDA</t>
  </si>
  <si>
    <t>AAA68732NAC</t>
  </si>
  <si>
    <t>W10ENTE3VDA1Y1MNAC</t>
  </si>
  <si>
    <t>W10ENTE3VDA1YNAC</t>
  </si>
  <si>
    <t>WIN10ENTE3NAC</t>
  </si>
  <si>
    <t>W10ENTE31Y1MNAC</t>
  </si>
  <si>
    <t>W10ENTE31YNAC</t>
  </si>
  <si>
    <t>Windows 10/11 Enterprise E5</t>
  </si>
  <si>
    <t>CFQ7TTC0LFNW</t>
  </si>
  <si>
    <t>WIN10ENTE5NAC</t>
  </si>
  <si>
    <t>WIN10ENTE51Y1MNAC</t>
  </si>
  <si>
    <t>WIN10ENTE51YNAC</t>
  </si>
  <si>
    <t>Windows 365 Business</t>
  </si>
  <si>
    <t>CFQ7TTC0J203</t>
  </si>
  <si>
    <t>Windows 365 Business 4 vCPU, 16 GB, 256 GB</t>
  </si>
  <si>
    <t>I4Y00005NAC</t>
  </si>
  <si>
    <t>Windows 365 Business 4 vCPU, 16 GB, 128 GB</t>
  </si>
  <si>
    <t>I7D00005NAC</t>
  </si>
  <si>
    <t>Windows 365 Business 2 vCPU, 8 GB, 256 GB</t>
  </si>
  <si>
    <t>I7C00005NAC</t>
  </si>
  <si>
    <t>Windows 365 Business 2 vCPU, 8 GB, 128 GB</t>
  </si>
  <si>
    <t>DQ800006NAC</t>
  </si>
  <si>
    <t>Windows 365 Business 2 vCPU, 4 GB, 256 GB</t>
  </si>
  <si>
    <t>I7B00005NAC</t>
  </si>
  <si>
    <t>Windows 365 Business 2 vCPU, 4 GB, 128 GB</t>
  </si>
  <si>
    <t>DPI00006NAC</t>
  </si>
  <si>
    <t>Windows 365 Business 2 vCPU, 4 GB, 64 GB</t>
  </si>
  <si>
    <t>I7A00005NAC</t>
  </si>
  <si>
    <t>Windows 365 Business 8 vCPU, 32 GB, 128 GB</t>
  </si>
  <si>
    <t>I7G00005NAC</t>
  </si>
  <si>
    <t>Windows 365 Business 8 vCPU, 32 GB, 256 GB</t>
  </si>
  <si>
    <t>I4Z00005NAC</t>
  </si>
  <si>
    <t>Windows 365 Business 8 vCPU, 32 GB, 512 GB</t>
  </si>
  <si>
    <t>I7H00005NAC</t>
  </si>
  <si>
    <t>Windows 365 Business 4 vCPU, 16 GB, 512 GB</t>
  </si>
  <si>
    <t>I7F00005NAC</t>
  </si>
  <si>
    <t>I7B00010NAC</t>
  </si>
  <si>
    <t>DQ800019NAC</t>
  </si>
  <si>
    <t>I7C00010NAC</t>
  </si>
  <si>
    <t>I7H00010NAC</t>
  </si>
  <si>
    <t>I4Z00010NAC</t>
  </si>
  <si>
    <t>I7G00010NAC</t>
  </si>
  <si>
    <t>I7A00010NAC</t>
  </si>
  <si>
    <t>DPI00019NAC</t>
  </si>
  <si>
    <t>I7D00018NAC</t>
  </si>
  <si>
    <t>I4Y00010NAC</t>
  </si>
  <si>
    <t>I7F00010NAC</t>
  </si>
  <si>
    <t>Windows 365 Enterprise</t>
  </si>
  <si>
    <t>CFQ7TTC0HHS9</t>
  </si>
  <si>
    <t>Windows 365 Enterprise 2 vCPU, 8 GB, 256 GB</t>
  </si>
  <si>
    <t>I7500003NAC</t>
  </si>
  <si>
    <t>Windows 365 Enterprise 2 vCPU, 8 GB, 128 GB</t>
  </si>
  <si>
    <t>7BT00004NAC</t>
  </si>
  <si>
    <t>Windows 365 Enterprise 2 vCPU, 4 GB, 256 GB</t>
  </si>
  <si>
    <t>I7400003NAC</t>
  </si>
  <si>
    <t>Windows 365 Enterprise 2 vCPU, 4 GB, 128 GB</t>
  </si>
  <si>
    <t>43800008NAC</t>
  </si>
  <si>
    <t>Windows 365 Enterprise 2 vCPU, 4 GB, 64 GB</t>
  </si>
  <si>
    <t>I7300003NAC</t>
  </si>
  <si>
    <t>Windows 365 Enterprise 8 vCPU, 32 GB, 128 GB</t>
  </si>
  <si>
    <t>I7800003NAC</t>
  </si>
  <si>
    <t>Windows 365 Enterprise 4 vCPU, 16 GB, 128 GB</t>
  </si>
  <si>
    <t>I7600003NAC</t>
  </si>
  <si>
    <t>Windows 365 Enterprise 8 vCPU, 32 GB, 512 GB</t>
  </si>
  <si>
    <t>I7900003NAC</t>
  </si>
  <si>
    <t>Windows 365 Enterprise 4 vCPU, 16 GB, 512 GB</t>
  </si>
  <si>
    <t>I7700003NAC</t>
  </si>
  <si>
    <t>Windows 365 Enterprise 8 vCPU, 32 GB, 256 GB</t>
  </si>
  <si>
    <t>I4W00003NAC</t>
  </si>
  <si>
    <t>Windows 365 Enterprise 4 vCPU, 16 GB, 256 GB</t>
  </si>
  <si>
    <t>I4V00004NAC</t>
  </si>
  <si>
    <t>SKU2</t>
  </si>
  <si>
    <t>CSP</t>
  </si>
  <si>
    <t>ECSPSOFTP238NAC</t>
  </si>
  <si>
    <t>Windows 11 GGWA</t>
  </si>
  <si>
    <t>DG7GMGF0L4TL</t>
  </si>
  <si>
    <t>Windows GGWA - Windows 11 Home (Edu) - Legalization Get Genuine</t>
  </si>
  <si>
    <t>CSPSOFTP190NAC</t>
  </si>
  <si>
    <t>Windows GGWA - Windows 11 Pro - Legalization Get Genuine</t>
  </si>
  <si>
    <t>CSPSOFTP191NAC</t>
  </si>
  <si>
    <t>CSPSOFTP186NAC</t>
  </si>
  <si>
    <t>Windows GGWA - Windows 11 Pro N - Legalization Get Genuine</t>
  </si>
  <si>
    <t>L2T-000011YNAC</t>
  </si>
  <si>
    <t>L2T-000011Y1MNAC</t>
  </si>
  <si>
    <t>CFQ7TTC0LH341NAC</t>
  </si>
  <si>
    <t>CFQ7TTC0HL8Z11YNAC</t>
  </si>
  <si>
    <t>CFQ7TTC0LH3411Y1MNAC</t>
  </si>
  <si>
    <t>AAD11679NAC</t>
  </si>
  <si>
    <t>AAD116791YNAC</t>
  </si>
  <si>
    <t>AAD116791Y1MNAC</t>
  </si>
  <si>
    <t>CFQ7TTC0LH392NAC</t>
  </si>
  <si>
    <t>CFQ7TTC0HL8Z2</t>
  </si>
  <si>
    <t>CFQ7TTC0LH3921Y1MNAC</t>
  </si>
  <si>
    <t>AAA67182NAC</t>
  </si>
  <si>
    <t>AAA671821YNAC</t>
  </si>
  <si>
    <t>AAA671821Y1MNAC</t>
  </si>
  <si>
    <t>SAQ00003NAC</t>
  </si>
  <si>
    <t>SAQ000031YNAC</t>
  </si>
  <si>
    <t>SAQ000031Y1MNAC</t>
  </si>
  <si>
    <t>CB600002NAC</t>
  </si>
  <si>
    <t>CB6000021YNAC</t>
  </si>
  <si>
    <t>CB6000021Y1MNAC</t>
  </si>
  <si>
    <t>AAA43232NAC</t>
  </si>
  <si>
    <t>AAA432321YNAC</t>
  </si>
  <si>
    <t>AAA432321Y1MNAC</t>
  </si>
  <si>
    <t>CSPCORP101NAC</t>
  </si>
  <si>
    <t>CSPCORP1011YNAC</t>
  </si>
  <si>
    <t>CSPCORP1011Y1MNAC</t>
  </si>
  <si>
    <t>CSPCORP172NAC</t>
  </si>
  <si>
    <t>CSPCORP1721YNAC</t>
  </si>
  <si>
    <t>CSPCORP1721Y1MNAC</t>
  </si>
  <si>
    <t>CSPCORP126NAC</t>
  </si>
  <si>
    <t>CSPCORP1261Y1MNAC</t>
  </si>
  <si>
    <t>CSPCORP1261YNAC</t>
  </si>
  <si>
    <t>CSPCORP5NAC</t>
  </si>
  <si>
    <t>CSPCORP51Y1MNAC</t>
  </si>
  <si>
    <t>CSPCORP51YNAC</t>
  </si>
  <si>
    <t>AAA43236NAC</t>
  </si>
  <si>
    <t>AAA432361YNAC</t>
  </si>
  <si>
    <t>AAA432361Y1MNAC</t>
  </si>
  <si>
    <t>CSPCORP76NAC</t>
  </si>
  <si>
    <t>CSPCORP761YNAC</t>
  </si>
  <si>
    <t>CSPCORP761Y1MNAC</t>
  </si>
  <si>
    <t>AAA35792NAC</t>
  </si>
  <si>
    <t>AAA357921YNAC</t>
  </si>
  <si>
    <t>AAA357921Y1MNAC</t>
  </si>
  <si>
    <t>SAJ00003NAC</t>
  </si>
  <si>
    <t>SAJ000031YNAC</t>
  </si>
  <si>
    <t>SAJ000031Y1MNAC</t>
  </si>
  <si>
    <t>SFV00002NAC</t>
  </si>
  <si>
    <t>SFV000021YNAC</t>
  </si>
  <si>
    <t>SFV000021Y1MNAC</t>
  </si>
  <si>
    <t>UUH00003NAC</t>
  </si>
  <si>
    <t>UUH000031YNAC</t>
  </si>
  <si>
    <t>UUH000031Y1MNAC</t>
  </si>
  <si>
    <t>UUP00002NAC</t>
  </si>
  <si>
    <t>UUP000021YNAC</t>
  </si>
  <si>
    <t>UUP000021Y1MNAC</t>
  </si>
  <si>
    <t>UUF00006NAC</t>
  </si>
  <si>
    <t>UUF000061YNAC</t>
  </si>
  <si>
    <t>UUF000061Y1MNAC</t>
  </si>
  <si>
    <t>UUM00002NAC</t>
  </si>
  <si>
    <t>UUM000021YNAC</t>
  </si>
  <si>
    <t>UUM000021Y1MNAC</t>
  </si>
  <si>
    <t>AAA51231NAC</t>
  </si>
  <si>
    <t>AAA512311YNAC</t>
  </si>
  <si>
    <t>AAA512311Y1MNAC</t>
  </si>
  <si>
    <t>AAA67236NAC</t>
  </si>
  <si>
    <t>AAA672361YNAC</t>
  </si>
  <si>
    <t>AAA672361Y1MNAC</t>
  </si>
  <si>
    <t>AAA35244NAC</t>
  </si>
  <si>
    <t>AAA352441Y1MNAC</t>
  </si>
  <si>
    <t>AAA352441YNAC</t>
  </si>
  <si>
    <t>AAA35232NAC</t>
  </si>
  <si>
    <t>AAA352321YNAC</t>
  </si>
  <si>
    <t>AAA352321Y1MNAC</t>
  </si>
  <si>
    <t>AAA35254NAC</t>
  </si>
  <si>
    <t>AAA352541YNAC</t>
  </si>
  <si>
    <t>AAA352541Y1MNAC</t>
  </si>
  <si>
    <t>AAA35260NAC</t>
  </si>
  <si>
    <t>AAA352601YNAC</t>
  </si>
  <si>
    <t>AAA352601Y1MNAC</t>
  </si>
  <si>
    <t>1SD00009NAC</t>
  </si>
  <si>
    <t>1SD000091YNAC</t>
  </si>
  <si>
    <t>1SD000091Y1MNAC</t>
  </si>
  <si>
    <t>1S700009NAC</t>
  </si>
  <si>
    <t>1S7000091YNAC</t>
  </si>
  <si>
    <t>1S7000091Y1MNAC</t>
  </si>
  <si>
    <t>AAA43226NAC</t>
  </si>
  <si>
    <t>AAA432261YNAC</t>
  </si>
  <si>
    <t>AAA432261Y1MNAC</t>
  </si>
  <si>
    <t>SAT00003NAC</t>
  </si>
  <si>
    <t>SAT000031YNAC</t>
  </si>
  <si>
    <t>SAT000031Y1MNAC</t>
  </si>
  <si>
    <t>DYNSALESNAC</t>
  </si>
  <si>
    <t>DYNSALES1YNAC</t>
  </si>
  <si>
    <t>SDG00003NAC</t>
  </si>
  <si>
    <t>SDG000031YNAC</t>
  </si>
  <si>
    <t>SDG000031Y1MNAC</t>
  </si>
  <si>
    <t>CSPCORP29NAC</t>
  </si>
  <si>
    <t>CSPCORP291YNAC</t>
  </si>
  <si>
    <t>CSPCORP291Y1MNAC</t>
  </si>
  <si>
    <t>S2R00002NAC</t>
  </si>
  <si>
    <t>S2R000021YNAC</t>
  </si>
  <si>
    <t>S2R000021Y1MNAC</t>
  </si>
  <si>
    <t>SAM00003NAC</t>
  </si>
  <si>
    <t>SAM000031YNAC</t>
  </si>
  <si>
    <t>SAM000031Y1MNAC</t>
  </si>
  <si>
    <t>CFQ7TTC0LFNJ4NAC</t>
  </si>
  <si>
    <t>CSPCORP19NAC</t>
  </si>
  <si>
    <t>CSPCORP191YNAC</t>
  </si>
  <si>
    <t>CSPCORP191Y1MNAC</t>
  </si>
  <si>
    <t>CFQ7TTC0JSQ121Y1MNAC</t>
  </si>
  <si>
    <t>CFQ7TTC0JSQ12NAC</t>
  </si>
  <si>
    <t>CFQ7TTC0HL8Z7</t>
  </si>
  <si>
    <t>UVF00002NAC</t>
  </si>
  <si>
    <t>UVH00002NAC</t>
  </si>
  <si>
    <t>UVH000021YNAC</t>
  </si>
  <si>
    <t>UVH000021Y1MNAC</t>
  </si>
  <si>
    <t>UVK00002NAC</t>
  </si>
  <si>
    <t>UVK000021YNAC</t>
  </si>
  <si>
    <t>UVK000021Y1MNAC</t>
  </si>
  <si>
    <t>UVM00002NAC</t>
  </si>
  <si>
    <t>UVM000021YNAC</t>
  </si>
  <si>
    <t>UVM000021Y1MNAC</t>
  </si>
  <si>
    <t>UTY00002NAC</t>
  </si>
  <si>
    <t>UTY000021YNAC</t>
  </si>
  <si>
    <t>UTY000021Y1MNAC</t>
  </si>
  <si>
    <t>UTW00002NAC</t>
  </si>
  <si>
    <t>UTW000021YNAC</t>
  </si>
  <si>
    <t>UTW000021Y1MNAC</t>
  </si>
  <si>
    <t>CFQ7TTC0HL8Z8</t>
  </si>
  <si>
    <t>CFQ7TTC0QB4T1NAC</t>
  </si>
  <si>
    <t>CFQ7TTC0QB4T11Y1MNAC</t>
  </si>
  <si>
    <t>CFQ7TTC0HL8Z9</t>
  </si>
  <si>
    <t>CFQ7TTC0QB3R1NAC</t>
  </si>
  <si>
    <t>CFQ7TTC0QB3R11Y1MNAC</t>
  </si>
  <si>
    <t>CFQ7TTC0HL8Z10</t>
  </si>
  <si>
    <t>CFQ7TTC0QB3G1NAC</t>
  </si>
  <si>
    <t>CFQ7TTC0QB3G11Y1MNAC</t>
  </si>
  <si>
    <t>48C00004NAC</t>
  </si>
  <si>
    <t>48C000041YNAC</t>
  </si>
  <si>
    <t>48C000041Y1MNAC</t>
  </si>
  <si>
    <t>CFQ7TTC0HX562NAC</t>
  </si>
  <si>
    <t>CFQ7TTC0HX5621Y1MNAC</t>
  </si>
  <si>
    <t>CFQ7TTC0HL8Z13</t>
  </si>
  <si>
    <t>CFQ7TTC0HL8Z14</t>
  </si>
  <si>
    <t>CFQ7TTC0QKW251Y1MNAC</t>
  </si>
  <si>
    <t>CLDAPPSECURITYNAC</t>
  </si>
  <si>
    <t>CLDAPPSECURITY1YNAC</t>
  </si>
  <si>
    <t>CFQ7TTC0Q17R1NAC</t>
  </si>
  <si>
    <t>CFQ7TTC0HL8Z15</t>
  </si>
  <si>
    <t>CFQ7TTC0Q17R11Y1MNAC</t>
  </si>
  <si>
    <t>CFQ7TTC0LCH49NAC</t>
  </si>
  <si>
    <t>CFQ7TTC0HL8Z17</t>
  </si>
  <si>
    <t>CFQ7TTC0LCH491Y1MNAC</t>
  </si>
  <si>
    <t>CFQ7TTC0LCH46NAC</t>
  </si>
  <si>
    <t>CFQ7TTC0HL8Z18</t>
  </si>
  <si>
    <t>CFQ7TTC0LCH461Y1MNAC</t>
  </si>
  <si>
    <t>CFQ7TTC0Q17141Y1MNAC</t>
  </si>
  <si>
    <t>CFQ7TTC0Q1714NAC</t>
  </si>
  <si>
    <t>CFQ7TTC0HL8Z19</t>
  </si>
  <si>
    <t>CFQ7TTC0JXCZ91Y1MNAC</t>
  </si>
  <si>
    <t>CFQ7TTC0JXCZ9NAC</t>
  </si>
  <si>
    <t>CFQ7TTC0HL8Z21</t>
  </si>
  <si>
    <t>CFQ7TTC0HL8Z22</t>
  </si>
  <si>
    <t>CFQ7TTC0QR7921Y1MNAC</t>
  </si>
  <si>
    <t>CFQ7TTC0HL8Z23</t>
  </si>
  <si>
    <t>CFQ7TTC0QR7941Y1MNAC</t>
  </si>
  <si>
    <t>CFQ7TTC0HL73CNAC</t>
  </si>
  <si>
    <t>CFQ7TTC0HL8Z24</t>
  </si>
  <si>
    <t>CFQ7TTC0HL73C1Y1MNAC</t>
  </si>
  <si>
    <t>CFQ7TTC0HL738NAC</t>
  </si>
  <si>
    <t>CFQ7TTC0HL8Z25</t>
  </si>
  <si>
    <t>CFQ7TTC0HL7381Y1MNAC</t>
  </si>
  <si>
    <t>CFQ7TTC0QW7C1NAC</t>
  </si>
  <si>
    <t>CFQ7TTC0QW7C11Y1MNAC</t>
  </si>
  <si>
    <t>CFQ7TTC0QW7C6NAC</t>
  </si>
  <si>
    <t>CFQ7TTC0QW7C61Y1MNAC</t>
  </si>
  <si>
    <t>CFQ7TTC0HL8Z27</t>
  </si>
  <si>
    <t>CFQ7TTC0LH2HX1Y1MNAC</t>
  </si>
  <si>
    <t>CFQ7TTC0HL8Z31</t>
  </si>
  <si>
    <t>CFQ7TTC0HL8Z32</t>
  </si>
  <si>
    <t>CFQ7TTC0RJ8R3NAC</t>
  </si>
  <si>
    <t>CFQ7TTC0RJ8R31Y1MNAC</t>
  </si>
  <si>
    <t>CFQ7TTC0HL8Z33</t>
  </si>
  <si>
    <t>CFQ7TTC0RJ8R2NAC</t>
  </si>
  <si>
    <t>CFQ7TTC0RJ8R21Y1MNAC</t>
  </si>
  <si>
    <t>CFQ7TTC0HL8Z34</t>
  </si>
  <si>
    <t>CFQ7TTC0RJ8R1NAC</t>
  </si>
  <si>
    <t>CFQ7TTC0RJ8R11Y1MNAC</t>
  </si>
  <si>
    <t>CFQ7TTC0HL8Z35</t>
  </si>
  <si>
    <t>CFQ7TTC0RJ8N3NAC</t>
  </si>
  <si>
    <t>CFQ7TTC0RJ8N31Y1MNAC</t>
  </si>
  <si>
    <t>CFQ7TTC0HL8Z36</t>
  </si>
  <si>
    <t>CFQ7TTC0RJ8N2NAC</t>
  </si>
  <si>
    <t>CFQ7TTC0RJ8N21Y1MNAC</t>
  </si>
  <si>
    <t>CFQ7TTC0HL8Z37</t>
  </si>
  <si>
    <t>CFQ7TTC0RJ8N1NAC</t>
  </si>
  <si>
    <t>CFQ7TTC0RJ8N11Y1MNAC</t>
  </si>
  <si>
    <t>INI000091Y1MNAC</t>
  </si>
  <si>
    <t>INI00009NAC</t>
  </si>
  <si>
    <t>INI000091YNAC</t>
  </si>
  <si>
    <t>I7B000051Y1MNAC</t>
  </si>
  <si>
    <t>I7B000051YNAC</t>
  </si>
  <si>
    <t>I4Z000051Y1MNAC</t>
  </si>
  <si>
    <t>I4Z000051YNAC</t>
  </si>
  <si>
    <t>I7H000051Y1MNAC</t>
  </si>
  <si>
    <t>I7H000051YNAC</t>
  </si>
  <si>
    <t>I7G000051Y1MNAC</t>
  </si>
  <si>
    <t>I7G000051YNAC</t>
  </si>
  <si>
    <t>DPI000061Y1MNAC</t>
  </si>
  <si>
    <t>DPI000061YNAC</t>
  </si>
  <si>
    <t>I7A000051Y1MNAC</t>
  </si>
  <si>
    <t>I7A000051YNAC</t>
  </si>
  <si>
    <t>I7F000051Y1MNAC</t>
  </si>
  <si>
    <t>I7F000051YNAC</t>
  </si>
  <si>
    <t>I7D000051Y1MNAC</t>
  </si>
  <si>
    <t>I7D000051YNAC</t>
  </si>
  <si>
    <t>I7C000051Y1MNAC</t>
  </si>
  <si>
    <t>I7C000051YNAC</t>
  </si>
  <si>
    <t>DQ8000061Y1MNAC</t>
  </si>
  <si>
    <t>DQ8000061YNAC</t>
  </si>
  <si>
    <t>I4Y000051Y1MNAC</t>
  </si>
  <si>
    <t>I4Y000051YNAC</t>
  </si>
  <si>
    <t>DPI000191Y1MNAC</t>
  </si>
  <si>
    <t>DPI000191YNAC</t>
  </si>
  <si>
    <t>I7G000101Y1MNAC</t>
  </si>
  <si>
    <t>I7G000101YNAC</t>
  </si>
  <si>
    <t>I7A000101Y1MNAC</t>
  </si>
  <si>
    <t>I7A000101YNAC</t>
  </si>
  <si>
    <t>I4Z000101Y1MNAC</t>
  </si>
  <si>
    <t>I4Z000101YNAC</t>
  </si>
  <si>
    <t>DQ8000191Y1MNAC</t>
  </si>
  <si>
    <t>DQ8000191YNAC</t>
  </si>
  <si>
    <t>I7C000101Y1MNAC</t>
  </si>
  <si>
    <t>I7C000101YNAC</t>
  </si>
  <si>
    <t>I7H000101Y1MNAC</t>
  </si>
  <si>
    <t>I7H000101YNAC</t>
  </si>
  <si>
    <t>I7D000181Y1MNAC</t>
  </si>
  <si>
    <t>I7D000181YNAC</t>
  </si>
  <si>
    <t>I4Y000101Y1MNAC</t>
  </si>
  <si>
    <t>I4Y000101YNAC</t>
  </si>
  <si>
    <t>I7F000101Y1MNAC</t>
  </si>
  <si>
    <t>I7F000101YNAC</t>
  </si>
  <si>
    <t>I7B000101Y1MNAC</t>
  </si>
  <si>
    <t>I7B000101YNAC</t>
  </si>
  <si>
    <t>CFQ7TTC0HHS9X1Y1MNAC</t>
  </si>
  <si>
    <t>CFQ7TTC0HL8Z40</t>
  </si>
  <si>
    <t>I75000031Y1MNAC</t>
  </si>
  <si>
    <t>I75000031YNAC</t>
  </si>
  <si>
    <t>7BT000041Y1MNAC</t>
  </si>
  <si>
    <t>7BT000041YNAC</t>
  </si>
  <si>
    <t>I74000031Y1MNAC</t>
  </si>
  <si>
    <t>I74000031YNAC</t>
  </si>
  <si>
    <t>438000081Y1MNAC</t>
  </si>
  <si>
    <t>438000081YNAC</t>
  </si>
  <si>
    <t>I73000031Y1MNAC</t>
  </si>
  <si>
    <t>I73000031YNAC</t>
  </si>
  <si>
    <t>I76000031Y1MNAC</t>
  </si>
  <si>
    <t>I76000031YNAC</t>
  </si>
  <si>
    <t>I77000031Y1MNAC</t>
  </si>
  <si>
    <t>I77000031YNAC</t>
  </si>
  <si>
    <t>I78000031Y1MNAC</t>
  </si>
  <si>
    <t>I78000031YNAC</t>
  </si>
  <si>
    <t>CFQ7TTC0HHS9V1Y1MNAC</t>
  </si>
  <si>
    <t>CFQ7TTC0HL8Z41</t>
  </si>
  <si>
    <t>I4V000041Y1MNAC</t>
  </si>
  <si>
    <t>I4V000041YNAC</t>
  </si>
  <si>
    <t>CFQ7TTC0HL8Z42</t>
  </si>
  <si>
    <t>CFQ7TTC0R9QB21Y1MNAC</t>
  </si>
  <si>
    <t>CFQ7TTC0R9QB2NAC</t>
  </si>
  <si>
    <t>Dynamics 365 Business Central Device</t>
  </si>
  <si>
    <t>CFQ7TTC0LH3F</t>
  </si>
  <si>
    <t>Dynamics 365 Business Central Essentials</t>
  </si>
  <si>
    <t>CFQ7TTC0LH34</t>
  </si>
  <si>
    <t>Dynamics 365 Business Central Premium</t>
  </si>
  <si>
    <t>CFQ7TTC0LH38</t>
  </si>
  <si>
    <t>Dynamics 365 Business Central Team Members</t>
  </si>
  <si>
    <t>CFQ7TTC0LH39</t>
  </si>
  <si>
    <t>CFQ7TTC0LH2Z</t>
  </si>
  <si>
    <t>Dynamics 365 Commerce Attach to Qualifying Dynamics 365 Base Offer</t>
  </si>
  <si>
    <t>Dynamics 365 Customer Service Enterprise</t>
  </si>
  <si>
    <t>CFQ7TTC0LFDZ</t>
  </si>
  <si>
    <t>Dynamics 365 Customer Service unified routing add-on</t>
  </si>
  <si>
    <t>Dynamics 365 Customer Service Enterprise Device</t>
  </si>
  <si>
    <t>Dynamics 365 Customer Service Enterprise Attach to Qualifying Dynamics 365 Base Offer</t>
  </si>
  <si>
    <t>Dynamics 365 Customer Service Professional</t>
  </si>
  <si>
    <t>CFQ7TTC0LFNK</t>
  </si>
  <si>
    <t>Dynamics 365 Customer Service Professional Attach to Qualifying Dynamics 365 Base Offer</t>
  </si>
  <si>
    <t>Dynamics 365 Field Service</t>
  </si>
  <si>
    <t>CFQ7TTC0LFNL</t>
  </si>
  <si>
    <t>Dynamics 365 Field Service Device</t>
  </si>
  <si>
    <t>Dynamics 365 Field Service Attach to Qualifying Dynamics 365 Base Offer</t>
  </si>
  <si>
    <t>Dynamics 365 Finance</t>
  </si>
  <si>
    <t>CFQ7TTC0LGV4</t>
  </si>
  <si>
    <t>Dynamics 365 Finance Attach to Qualifying Dynamics 365 Base Offer</t>
  </si>
  <si>
    <t>Dynamics 365 Human Resources</t>
  </si>
  <si>
    <t>CFQ7TTC0HD4G</t>
  </si>
  <si>
    <t>Dynamics 365 Human Resources Attach to Qualifying Dynamics 365 Base Offer</t>
  </si>
  <si>
    <t>Dynamics 365 Human Resources Self Service</t>
  </si>
  <si>
    <t>Dynamics 365 Human Resources Sandbox</t>
  </si>
  <si>
    <t>Dynamics 365 Operations – Activity</t>
  </si>
  <si>
    <t>CFQ7TTC0LHX0</t>
  </si>
  <si>
    <t>Dynamics 365 Operations – Device</t>
  </si>
  <si>
    <t>CFQ7TTC0LHVJ</t>
  </si>
  <si>
    <t>Dynamics 365 Operations - Sandbox Tier 2:Standard Acceptance Testing</t>
  </si>
  <si>
    <t>CFQ7TTC0LHV9</t>
  </si>
  <si>
    <t>Dynamics 365 Operations - Sandbox Tier 3:Premier Acceptance Testing</t>
  </si>
  <si>
    <t>CFQ7TTC0LHVN</t>
  </si>
  <si>
    <t>Dynamics 365 Operations - Sandbox Tier 4:Standard Performance Testing</t>
  </si>
  <si>
    <t>CFQ7TTC0LHXZ</t>
  </si>
  <si>
    <t>Dynamics 365 Operations - Sandbox Tier 5:Premier Performance Testing</t>
  </si>
  <si>
    <t>CFQ7TTC0LHVG</t>
  </si>
  <si>
    <t>Dynamics 365 Project Operations</t>
  </si>
  <si>
    <t>CFQ7TTC0HD4D</t>
  </si>
  <si>
    <t>Dynamics 365 Project Operations Attach</t>
  </si>
  <si>
    <t>Dynamics 365 Sales Enterprise</t>
  </si>
  <si>
    <t>CFQ7TTC0LFF1</t>
  </si>
  <si>
    <t>Dynamics 365 Sales Enterprise Edition Device</t>
  </si>
  <si>
    <t>Dynamics 365 Sales Enterprise Attach to Qualifying Dynamics 365 Base Offer</t>
  </si>
  <si>
    <t>Dynamics 365 Sales Enterprise Edition</t>
  </si>
  <si>
    <t>Dynamics 365 Sales Professional</t>
  </si>
  <si>
    <t>CFQ7TTC0LFN5</t>
  </si>
  <si>
    <t>Dynamics 365 Sales Professional Attach to Qualifying Dynamics 365 Base Offer</t>
  </si>
  <si>
    <t>Dynamics 365 Supply Chain Management</t>
  </si>
  <si>
    <t>CFQ7TTC0LH31</t>
  </si>
  <si>
    <t>Dynamics 365 Supply Chain Management Attach to Qualifying Dynamics 365 Base Offer</t>
  </si>
  <si>
    <t>Dynamics 365 Team Members</t>
  </si>
  <si>
    <t>CFQ7TTC0LFNJ</t>
  </si>
  <si>
    <t>Dynamics 365 Team Members for Migration</t>
  </si>
  <si>
    <t>eCDN</t>
  </si>
  <si>
    <t>CFQ7TTC0JSQ1</t>
  </si>
  <si>
    <t>eCommerce</t>
  </si>
  <si>
    <t>CFQ7TTC0HD42</t>
  </si>
  <si>
    <t>Dynamics 365 Commerce Ratings and Reviews</t>
  </si>
  <si>
    <t>Dynamics 365 Commerce Scale Unit Basic - Cloud</t>
  </si>
  <si>
    <t>Dynamics 365 Commerce Scale Unit Standard - Cloud</t>
  </si>
  <si>
    <t>Dynamics 365 Commerce Scale Unit Premium - Cloud</t>
  </si>
  <si>
    <t>IoT Intelligence</t>
  </si>
  <si>
    <t>CFQ7TTC0HD4F</t>
  </si>
  <si>
    <t>Sensor Data Intelligence Additional Machines Add-in for Dynamics 365 Supply Chain Management</t>
  </si>
  <si>
    <t>Sensor Data Intelligence Scenario Add-in for Dynamics 365 Supply Chain Management</t>
  </si>
  <si>
    <t>M365 F5 eDiscovery and Audit</t>
  </si>
  <si>
    <t>CFQ7TTC0QB4T</t>
  </si>
  <si>
    <t>M365 F5 Information Protection and Governance</t>
  </si>
  <si>
    <t>CFQ7TTC0QB3R</t>
  </si>
  <si>
    <t>M365 F5 Insider Risk Management</t>
  </si>
  <si>
    <t>CFQ7TTC0QB3G</t>
  </si>
  <si>
    <t>Microsoft 365 International Calling Plan</t>
  </si>
  <si>
    <t>CFQ7TTC0HC36</t>
  </si>
  <si>
    <t>Microsoft Defender for Business</t>
  </si>
  <si>
    <t>CFQ7TTC0HX56</t>
  </si>
  <si>
    <t>Microsoft Defender for Business servers</t>
  </si>
  <si>
    <t>CFQ7TTC0QKW2</t>
  </si>
  <si>
    <t>Microsoft Defender for Cloud Apps</t>
  </si>
  <si>
    <t>CFQ7TTC0LHRR</t>
  </si>
  <si>
    <t>Microsoft Endpoint Manager - Remote Help Add On</t>
  </si>
  <si>
    <t>CFQ7TTC0Q17R</t>
  </si>
  <si>
    <t>Remote Help Add On</t>
  </si>
  <si>
    <t>Microsoft Intune Storage Add-on</t>
  </si>
  <si>
    <t>Microsoft Sustainability Manager</t>
  </si>
  <si>
    <t>CFQ7TTC0Q171</t>
  </si>
  <si>
    <t>Microsoft Teams Audio Conferencing with dial-out to USA/CAN</t>
  </si>
  <si>
    <t>CFQ7TTC0JXCZ</t>
  </si>
  <si>
    <t>Microsoft Teams Audio Conferencing with dial-out to USA/CAN for India-based users</t>
  </si>
  <si>
    <t>Microsoft Teams Calling Plan pay-as-you-go</t>
  </si>
  <si>
    <t>CFQ7TTC0QR79</t>
  </si>
  <si>
    <t>Microsoft Teams Calling Plan pay-as-you-go (country zone 1)</t>
  </si>
  <si>
    <t>Microsoft Teams Calling Plan pay-as-you-go (country zone 2)</t>
  </si>
  <si>
    <t>Microsoft Teams Phone with Calling Plan (country zone 2)</t>
  </si>
  <si>
    <t>Microsoft Teams Phone with Calling Plan (country zone 1 - UK/Canada)</t>
  </si>
  <si>
    <t>Microsoft Teams Room Pro</t>
  </si>
  <si>
    <t>CFQ7TTC0QW7C</t>
  </si>
  <si>
    <t>Microsoft Teams Rooms Pro</t>
  </si>
  <si>
    <t>Microsoft Teams Rooms Pro without Audio Conferencing</t>
  </si>
  <si>
    <t>Power apps per user (2000 seat min)</t>
  </si>
  <si>
    <t>Power Automate per user plan</t>
  </si>
  <si>
    <t>CFQ7TTC0LH3L</t>
  </si>
  <si>
    <t>Power Pages anonymous users</t>
  </si>
  <si>
    <t>CFQ7TTC0RJ8R</t>
  </si>
  <si>
    <t>Power Pages anonymous users T3 min 200 units - 500 users/per site/month capacity pack</t>
  </si>
  <si>
    <t>Power Pages anonymous users T1 500 users/per site/month capacity pack</t>
  </si>
  <si>
    <t>Power Pages anonymous users T2 min 20 units - 500 users/per site/month capacity pack</t>
  </si>
  <si>
    <t>Power Pages authenticated users</t>
  </si>
  <si>
    <t>CFQ7TTC0RJ8N</t>
  </si>
  <si>
    <t>Power Pages authenticated users T1 100 users/per site/month capacity pack</t>
  </si>
  <si>
    <t>Power Pages authenticated users T3 min 1,000 units - 100 users/per site/month capacity pack</t>
  </si>
  <si>
    <t>Power Pages authenticated users T2 min 100 units - 100 users/per site/month capacity pack</t>
  </si>
  <si>
    <t>Privacy Management</t>
  </si>
  <si>
    <t>CFQ7TTC0HVZW</t>
  </si>
  <si>
    <t>Priva Privacy Risk Management</t>
  </si>
  <si>
    <t>Workload Identities Premium</t>
  </si>
  <si>
    <t>CFQ7TTC0R9QB</t>
  </si>
  <si>
    <t>Teams Premium Introductory Pricing</t>
  </si>
  <si>
    <t>CFQ7TTC0RM8K</t>
  </si>
  <si>
    <t>Microsoft Teams Premium Introductory Pricing</t>
  </si>
  <si>
    <t>CFQ7TTC0RM8K0002NAC</t>
  </si>
  <si>
    <t>CFQ7TTC0RM8K21YNAC</t>
  </si>
  <si>
    <t>CFQ7TTC0RM8K21MNAC</t>
  </si>
  <si>
    <t>Com Fidelidade Anual</t>
  </si>
  <si>
    <t>Sem Fidelidade</t>
  </si>
  <si>
    <t>Portal</t>
  </si>
  <si>
    <t>Fidelidade</t>
  </si>
  <si>
    <t>Compra</t>
  </si>
  <si>
    <t>CSPSOFTP200NAC</t>
  </si>
  <si>
    <t>Windows 10 IoT Enterprise LTSC 2021</t>
  </si>
  <si>
    <t>DG7GMGF0H3RD</t>
  </si>
  <si>
    <t>CFQ7TTC0RN2611YNAC</t>
  </si>
  <si>
    <t>CFQ7TTC0RN2611Y1MNAC</t>
  </si>
  <si>
    <t>L2T-00001NAC</t>
  </si>
  <si>
    <t>CFQ7TTC0RWPR11YNAC</t>
  </si>
  <si>
    <t>CFQ7TTC0RWPR11Y1MNAC</t>
  </si>
  <si>
    <t>CFQ7TTC0RWPR1NAC</t>
  </si>
  <si>
    <t>CFQ7TTC0QKW25NAC</t>
  </si>
  <si>
    <t>CFQ7TTC0MLTF21YNAC</t>
  </si>
  <si>
    <t>CFQ7TTC0MLTF21Y1MNAC</t>
  </si>
  <si>
    <t>CFQ7TTC0MLTF51YNAC</t>
  </si>
  <si>
    <t>CFQ7TTC0MLTF51Y1MNAC</t>
  </si>
  <si>
    <t>CFQ7TTC0MLTF41YNAC</t>
  </si>
  <si>
    <t>CFQ7TTC0MLTF41Y1MNAC</t>
  </si>
  <si>
    <t>CFQ7TTC0MLTF11YNAC</t>
  </si>
  <si>
    <t>CFQ7TTC0MLTF11Y1MNAC</t>
  </si>
  <si>
    <t>CFQ7TTC0MLTF31YNAC</t>
  </si>
  <si>
    <t>CFQ7TTC0MLTF31Y1MNAC</t>
  </si>
  <si>
    <t>CFQ7TTC0JPGV21Y1MNAC</t>
  </si>
  <si>
    <t>CFQ7TTC0JPGV2NAC</t>
  </si>
  <si>
    <t>CFQ7TTC0JPGV21YNAC</t>
  </si>
  <si>
    <t>CFQ7TTC0JPGV5NAC</t>
  </si>
  <si>
    <t>CFQ7TTC0JPGV51YNAC</t>
  </si>
  <si>
    <t>CFQ7TTC0JPGV51Y1MNAC</t>
  </si>
  <si>
    <t>CFQ7TTC0JPGV1NAC</t>
  </si>
  <si>
    <t>CFQ7TTC0JPGV11YNAC</t>
  </si>
  <si>
    <t>CFQ7TTC0JPGV11Y1MNAC</t>
  </si>
  <si>
    <t>CFQ7TTC0MFT14NAC</t>
  </si>
  <si>
    <t>CFQ7TTC0MFT141Y1MNAC</t>
  </si>
  <si>
    <t>CFQ7TTC0MFT141YNAC</t>
  </si>
  <si>
    <t>CFQ7TTC0MFT11NAC</t>
  </si>
  <si>
    <t>CFQ7TTC0MFT111Y1MNAC</t>
  </si>
  <si>
    <t>CFQ7TTC0MFT111YNAC</t>
  </si>
  <si>
    <t>CFQ7TTC0RP6S11YNAC</t>
  </si>
  <si>
    <t>CFQ7TTC0RP6S11Y1MNAC</t>
  </si>
  <si>
    <t>CFQ7TTC0RP6S1NAC</t>
  </si>
  <si>
    <t>CFQ7TTC0RP7621YNAC</t>
  </si>
  <si>
    <t>CFQ7TTC0RP7621Y1MNAC</t>
  </si>
  <si>
    <t>CFQ7TTC0RP762NAC</t>
  </si>
  <si>
    <t>CFQ7TTC0RZFJ11YNAC</t>
  </si>
  <si>
    <t>CFQ7TTC0RZFJ11Y1MNAC</t>
  </si>
  <si>
    <t>CFQ7TTC0RZFJ1NAC</t>
  </si>
  <si>
    <t>CFQ7TTC0MJ3G1NAC</t>
  </si>
  <si>
    <t>CFQ7TTC0MJ3G11Y1MNAC</t>
  </si>
  <si>
    <t>CFQ7TTC0MJ3G11YNAC</t>
  </si>
  <si>
    <t>CFQ7TTC0MJ2C11Y1MNAC</t>
  </si>
  <si>
    <t>CFQ7TTC0MJ2C11YNAC</t>
  </si>
  <si>
    <t>CFQ7TTC0MJ2031Y1MNAC</t>
  </si>
  <si>
    <t>CFQ7TTC0MJ2031YNAC</t>
  </si>
  <si>
    <t>CFQ7TTC0LHQG11YNAC</t>
  </si>
  <si>
    <t>CFQ7TTC0LHQG11Y1MNAC</t>
  </si>
  <si>
    <t>CFQ7TTC0MFT911YNAC</t>
  </si>
  <si>
    <t>CFQ7TTC0MFT911Y1MNAC</t>
  </si>
  <si>
    <t>CFQ7TTC0MFT91NAC</t>
  </si>
  <si>
    <t>CFQ7TTC0S6D531YNAC</t>
  </si>
  <si>
    <t>CFQ7TTC0S6D531Y1MNAC</t>
  </si>
  <si>
    <t>CFQ7TTC0S6D53NAC</t>
  </si>
  <si>
    <t>SYS00002NAC</t>
  </si>
  <si>
    <t>SYS000021YNAC</t>
  </si>
  <si>
    <t>SYS000021Y1MNAC</t>
  </si>
  <si>
    <t>CFQ7TTC0HVZWHNAC</t>
  </si>
  <si>
    <t>CFQ7TTC0HVZWH1YNAC</t>
  </si>
  <si>
    <t>CFQ7TTC0HVZWH1Y1MNAC</t>
  </si>
  <si>
    <t>CFQ7TTC0HVZWJNAC</t>
  </si>
  <si>
    <t>CFQ7TTC0HVZWJ1YNAC</t>
  </si>
  <si>
    <t>CFQ7TTC0HVZWJ1Y1MNAC</t>
  </si>
  <si>
    <t>CFQ7TTC0HVZWKNAC</t>
  </si>
  <si>
    <t>CFQ7TTC0HVZWK1YNAC</t>
  </si>
  <si>
    <t>CFQ7TTC0HVZWK1Y1MNAC</t>
  </si>
  <si>
    <t>CFQ7TTC0R55111YNAC</t>
  </si>
  <si>
    <t>CFQ7TTC0R55111Y1MNAC</t>
  </si>
  <si>
    <t>CFQ7TTC0R5511NAC</t>
  </si>
  <si>
    <t>CFQ7TTC0HDJRFNAC</t>
  </si>
  <si>
    <t>CFQ7TTC0HDJRF1YNAC</t>
  </si>
  <si>
    <t>CFQ7TTC0HDJRF1Y1MNAC</t>
  </si>
  <si>
    <t>CFQ7TTC0HDJRGNAC</t>
  </si>
  <si>
    <t>CFQ7TTC0HDJRG1YNAC</t>
  </si>
  <si>
    <t>CFQ7TTC0HDJRG1Y1MNAC</t>
  </si>
  <si>
    <t>CFQ7TTC0R595M1Y1MNAC</t>
  </si>
  <si>
    <t>CFQ7TTC0R595M1YNAC</t>
  </si>
  <si>
    <t>CFQ7TTC0R595MNAC</t>
  </si>
  <si>
    <t>CFQ7TTC0R595K1Y1MNAC</t>
  </si>
  <si>
    <t>CFQ7TTC0R595K1YNAC</t>
  </si>
  <si>
    <t>CFQ7TTC0R595KNAC</t>
  </si>
  <si>
    <t>CFQ7TTC0R595D1Y1MNAC</t>
  </si>
  <si>
    <t>CFQ7TTC0R595D1YNAC</t>
  </si>
  <si>
    <t>CFQ7TTC0R595DNAC</t>
  </si>
  <si>
    <t>CFQ7TTC0R595F1Y1MNAC</t>
  </si>
  <si>
    <t>CFQ7TTC0R595F1YNAC</t>
  </si>
  <si>
    <t>CFQ7TTC0R595FNAC</t>
  </si>
  <si>
    <t>CFQ7TTC0R595G1Y1MNAC</t>
  </si>
  <si>
    <t>CFQ7TTC0R595G1YNAC</t>
  </si>
  <si>
    <t>CFQ7TTC0R595GNAC</t>
  </si>
  <si>
    <t>CFQ7TTC0R595H1Y1MNAC</t>
  </si>
  <si>
    <t>CFQ7TTC0R595H1YNAC</t>
  </si>
  <si>
    <t>CFQ7TTC0R595HNAC</t>
  </si>
  <si>
    <t>CFQ7TTC0R595J1Y1MNAC</t>
  </si>
  <si>
    <t>CFQ7TTC0R595J1YNAC</t>
  </si>
  <si>
    <t>CFQ7TTC0R595JNAC</t>
  </si>
  <si>
    <t>CFQ7TTC0R595L1Y1MNAC</t>
  </si>
  <si>
    <t>CFQ7TTC0R595L1YNAC</t>
  </si>
  <si>
    <t>CFQ7TTC0R595LNAC</t>
  </si>
  <si>
    <t>CFQ7TTC0R595N1Y1MNAC</t>
  </si>
  <si>
    <t>CFQ7TTC0R595N1YNAC</t>
  </si>
  <si>
    <t>CFQ7TTC0R595NNAC</t>
  </si>
  <si>
    <t>CFQ7TTC0R595P1Y1MNAC</t>
  </si>
  <si>
    <t>CFQ7TTC0R595P1YNAC</t>
  </si>
  <si>
    <t>CFQ7TTC0R595PNAC</t>
  </si>
  <si>
    <t>CFQ7TTC0R595Q1Y1MNAC</t>
  </si>
  <si>
    <t>CFQ7TTC0R595Q1YNAC</t>
  </si>
  <si>
    <t>CFQ7TTC0R595QNAC</t>
  </si>
  <si>
    <t>ADR - Advanced Data Residency</t>
  </si>
  <si>
    <t>CFQ7TTC0RN26</t>
  </si>
  <si>
    <t>Advanced Data Residency</t>
  </si>
  <si>
    <t>P1YA</t>
  </si>
  <si>
    <t>P1YM</t>
  </si>
  <si>
    <t>P1MM</t>
  </si>
  <si>
    <t>Insider Risk Management Forensic Evidence</t>
  </si>
  <si>
    <t>CFQ7TTC0RWPR</t>
  </si>
  <si>
    <t>Insider Risk Management Forensic Evidence 100GB Add-on</t>
  </si>
  <si>
    <t>Microsoft Defender for Endpoint Server</t>
  </si>
  <si>
    <t>Microsoft Defender for IoT - OT Site License</t>
  </si>
  <si>
    <t>CFQ7TTC0MLTF</t>
  </si>
  <si>
    <t>Microsoft Defender for IoT - OT Site License - Extra-Large Site - 5000 max devices per site</t>
  </si>
  <si>
    <t>Microsoft Defender for IoT - OT Site License - Large Site - 1000 max devices per site</t>
  </si>
  <si>
    <t>Microsoft Defender for IoT - OT Site License - Extra-Small Site - 100 max devices per site</t>
  </si>
  <si>
    <t>Microsoft Defender for IoT - OT Site License - Small Site - 250 max devices per site</t>
  </si>
  <si>
    <t>Microsoft Defender for IoT - OT Site License - Medium Site - 500 max devices per site</t>
  </si>
  <si>
    <t>Microsoft Defender Vulnerability Management</t>
  </si>
  <si>
    <t>CFQ7TTC0JPGV</t>
  </si>
  <si>
    <t>Microsoft Defender Vulnerability Management Add-on</t>
  </si>
  <si>
    <t>Microsoft Defender Vulnerability Management Add-On Server</t>
  </si>
  <si>
    <t>Microsoft Entra ID Governance</t>
  </si>
  <si>
    <t>CFQ7TTC0MFT1</t>
  </si>
  <si>
    <t>Microsoft Entra ID Governance Step-Up for Microsoft Entra ID P2</t>
  </si>
  <si>
    <t>Microsoft Intune Endpoint Privilege Management</t>
  </si>
  <si>
    <t>CFQ7TTC0RP6S</t>
  </si>
  <si>
    <t>Microsoft Intune Plan 2</t>
  </si>
  <si>
    <t>CFQ7TTC0RP76</t>
  </si>
  <si>
    <t>Microsoft Intune Suite</t>
  </si>
  <si>
    <t>CFQ7TTC0RZFJ</t>
  </si>
  <si>
    <t>Microsoft Teams Essentials and Microsoft Teams Phone with​ Domestic Calling</t>
  </si>
  <si>
    <t>CFQ7TTC0MJ3G</t>
  </si>
  <si>
    <t>Teams Essentials and Teams Phone with domestic calling</t>
  </si>
  <si>
    <t>Microsoft Teams Essentials and Microsoft Teams Phone with​ Pay as you go Calling</t>
  </si>
  <si>
    <t>CFQ7TTC0MJ2C</t>
  </si>
  <si>
    <t>Teams Essentials and Teams Phone with pay-as-you-go calling (country zone 2)</t>
  </si>
  <si>
    <t>Microsoft Teams Phone with​ Pay as you go Calling</t>
  </si>
  <si>
    <t>CFQ7TTC0MJ20</t>
  </si>
  <si>
    <t>Teams Phone with pay-as-you-go calling (country zone 2)</t>
  </si>
  <si>
    <t>Multi-Geo Capabilities in Office 365</t>
  </si>
  <si>
    <t>CFQ7TTC0LHQG</t>
  </si>
  <si>
    <t>Power Automate Process</t>
  </si>
  <si>
    <t>CFQ7TTC0MFT9</t>
  </si>
  <si>
    <t>Power Automate Process Mining add-on</t>
  </si>
  <si>
    <t>CFQ7TTC0S6D5</t>
  </si>
  <si>
    <t>Power Virtual Agent User License</t>
  </si>
  <si>
    <t>Priva Subject Rights Requests (100)</t>
  </si>
  <si>
    <t>Priva Subject Rights Requests (10)</t>
  </si>
  <si>
    <t>Priva Subject Rights Requests (1)</t>
  </si>
  <si>
    <t>SharePoint advanced management</t>
  </si>
  <si>
    <t>CFQ7TTC0R551</t>
  </si>
  <si>
    <t>SharePoint advanced management plan 1</t>
  </si>
  <si>
    <t>Universal Print volume add-on (10k jobs)</t>
  </si>
  <si>
    <t>Universal Print volume add-on (500 jobs)</t>
  </si>
  <si>
    <t>Windows 365 Frontline</t>
  </si>
  <si>
    <t>CFQ7TTC0R595</t>
  </si>
  <si>
    <t>Windows 365 Frontline 8 vCPU, 32 GB, 128 GB</t>
  </si>
  <si>
    <t>Windows 365 Frontline 8 vCPU, 32 GB, 512 GB</t>
  </si>
  <si>
    <t>Windows 365 Frontline 2 vCPU, 4 GB, 64 GB</t>
  </si>
  <si>
    <t>Windows 365 Frontline 2 vCPU, 4 GB, 256 GB</t>
  </si>
  <si>
    <t>Windows 365 Frontline 2 vCPU, 8 GB, 128 GB</t>
  </si>
  <si>
    <t>Windows 365 Frontline 2 vCPU, 4 GB, 128 GB</t>
  </si>
  <si>
    <t>Windows 365 Frontline 2 vCPU, 8 GB, 256 GB</t>
  </si>
  <si>
    <t>Windows 365 Frontline 8 vCPU, 32 GB, 256 GB</t>
  </si>
  <si>
    <t>Windows 365 Frontline 4 vCPU, 16 GB, 512 GB</t>
  </si>
  <si>
    <t>Windows 365 Frontline 4 vCPU, 16 GB, 256 GB</t>
  </si>
  <si>
    <t>Windows 365 Frontline 4 vCPU, 16 GB, 128 GB</t>
  </si>
  <si>
    <t>CFQ7TTC0N13N2NAC</t>
  </si>
  <si>
    <t>CFQ7TTC0N13S3NAC</t>
  </si>
  <si>
    <t>CFQ7TTC0N13S5NAC</t>
  </si>
  <si>
    <t>CFQ7TTC0N13S6NAC</t>
  </si>
  <si>
    <t>CFQ7TTC0N13S7NAC</t>
  </si>
  <si>
    <t>CFQ7TTC0N13S9NAC</t>
  </si>
  <si>
    <t>CFQ7TTC0N13SGNAC</t>
  </si>
  <si>
    <t>CFQ7TTC0N13SHNAC</t>
  </si>
  <si>
    <t>Dynamics 365 Business Central Essentials Attach</t>
  </si>
  <si>
    <t>CFQ7TTC0N13N</t>
  </si>
  <si>
    <t>CFQ7TTC0N13S</t>
  </si>
  <si>
    <t>Dynamics 365 Customer Insights Journeys T3 Interacted People</t>
  </si>
  <si>
    <t>Dynamics 365 Customer Insights Data T1 Unified People</t>
  </si>
  <si>
    <t>Dynamics 365 Customer Insights Data T3 Unified People</t>
  </si>
  <si>
    <t>CFQ7TTC0N13N21YNAC</t>
  </si>
  <si>
    <t>CFQ7TTC0N13S31YNAC</t>
  </si>
  <si>
    <t>CFQ7TTC0N13S51YNAC</t>
  </si>
  <si>
    <t>CFQ7TTC0N13S61YNAC</t>
  </si>
  <si>
    <t>CFQ7TTC0N13S71YNAC</t>
  </si>
  <si>
    <t>CFQ7TTC0N13S91YNAC</t>
  </si>
  <si>
    <t>CFQ7TTC0N13SG1YNAC</t>
  </si>
  <si>
    <t>CFQ7TTC0N13SH1YNAC</t>
  </si>
  <si>
    <t>CFQ7TTC0N13N21Y1MNAC</t>
  </si>
  <si>
    <t>CFQ7TTC0N13S31Y1MNAC</t>
  </si>
  <si>
    <t>CFQ7TTC0N13S51Y1MNAC</t>
  </si>
  <si>
    <t>CFQ7TTC0N13S71Y1MNAC</t>
  </si>
  <si>
    <t>CFQ7TTC0N13S91Y1MNAC</t>
  </si>
  <si>
    <t>CFQ7TTC0N13SG1Y1MNAC</t>
  </si>
  <si>
    <t>CFQ7TTC0N13SH1Y1MNAC</t>
  </si>
  <si>
    <t>O365BUSINES(1)NAC</t>
  </si>
  <si>
    <t>O365BUSINES(2)NAC</t>
  </si>
  <si>
    <t>O365BUSINES(3)NAC</t>
  </si>
  <si>
    <t>O365BUSINES(4)NAC</t>
  </si>
  <si>
    <t>O365BUSINES(5)NAC</t>
  </si>
  <si>
    <t>O365BUSINES(6)NAC</t>
  </si>
  <si>
    <t>O365BUSINES(7)NAC</t>
  </si>
  <si>
    <t>O365BUSINES(8)NAC</t>
  </si>
  <si>
    <t>O365BUSINES(9)NAC</t>
  </si>
  <si>
    <t>O365BUSINES(10)NAC</t>
  </si>
  <si>
    <t>O365BUSINES(11)NAC</t>
  </si>
  <si>
    <t>PRJCTPRO(1)NAC</t>
  </si>
  <si>
    <t>PRJCTPRO(2)NAC</t>
  </si>
  <si>
    <t>PRJCTPRO(3)NAC</t>
  </si>
  <si>
    <t>PRJCTPRO(4)NAC</t>
  </si>
  <si>
    <t>PRJCTPRO(5)NAC</t>
  </si>
  <si>
    <t>PRJCTPRO(6)NAC</t>
  </si>
  <si>
    <t>PRJCTPRO(7)NAC</t>
  </si>
  <si>
    <t>PRJCTPRO(8)NAC</t>
  </si>
  <si>
    <t>PRJCTPRO(9)NAC</t>
  </si>
  <si>
    <t>PRJCTPRO(10)NAC</t>
  </si>
  <si>
    <t>PRJCTPRO(11)NAC</t>
  </si>
  <si>
    <t>O365BUSESSE(1)NAC</t>
  </si>
  <si>
    <t>O365BUSESSE(2)NAC</t>
  </si>
  <si>
    <t>O365BUSESSE(3)NAC</t>
  </si>
  <si>
    <t>O365BUSESSE(4)NAC</t>
  </si>
  <si>
    <t>O365BUSESSE(5)NAC</t>
  </si>
  <si>
    <t>O365BUSESSE(6)NAC</t>
  </si>
  <si>
    <t>O365BUSESSE(7)NAC</t>
  </si>
  <si>
    <t>O365BUSESSE(8)NAC</t>
  </si>
  <si>
    <t>O365BUSESSE(9)NAC</t>
  </si>
  <si>
    <t>O365BUSESSE(10)NAC</t>
  </si>
  <si>
    <t>O365BUSESSE(11)NAC</t>
  </si>
  <si>
    <t>POWERBIPRO(1)NAC</t>
  </si>
  <si>
    <t>POWERBIPRO(2)NAC</t>
  </si>
  <si>
    <t>POWERBIPRO(3)NAC</t>
  </si>
  <si>
    <t>POWERBIPRO(4)NAC</t>
  </si>
  <si>
    <t>POWERBIPRO(5)NAC</t>
  </si>
  <si>
    <t>POWERBIPRO(6)NAC</t>
  </si>
  <si>
    <t>POWERBIPRO(7)NAC</t>
  </si>
  <si>
    <t>POWERBIPRO(8)NAC</t>
  </si>
  <si>
    <t>POWERBIPRO(9)NAC</t>
  </si>
  <si>
    <t>POWERBIPRO(10)NAC</t>
  </si>
  <si>
    <t>POWERBIPRO(11)NAC</t>
  </si>
  <si>
    <t>O365BUSPREM(1)NAC</t>
  </si>
  <si>
    <t>O365BUSPREM(2)NAC</t>
  </si>
  <si>
    <t>O365BUSPREM(3)NAC</t>
  </si>
  <si>
    <t>O365BUSPREM(4)NAC</t>
  </si>
  <si>
    <t>O365BUSPREM(5)NAC</t>
  </si>
  <si>
    <t>O365BUSPREM(6)NAC</t>
  </si>
  <si>
    <t>O365BUSPREM(7)NAC</t>
  </si>
  <si>
    <t>O365BUSPREM(8)NAC</t>
  </si>
  <si>
    <t>O365BUSPREM(9)NAC</t>
  </si>
  <si>
    <t>O365BUSPREM(10)NAC</t>
  </si>
  <si>
    <t>O365BUSPREM(11)NAC</t>
  </si>
  <si>
    <t>ENTERPRPACK8(1)NAC</t>
  </si>
  <si>
    <t>ENTERPRPACK8(2)NAC</t>
  </si>
  <si>
    <t>ENTERPRPACK8(3)NAC</t>
  </si>
  <si>
    <t>ENTERPRPACK8(4)NAC</t>
  </si>
  <si>
    <t>ENTERPRPACK8(5)NAC</t>
  </si>
  <si>
    <t>ENTERPRPACK8(6)NAC</t>
  </si>
  <si>
    <t>ENTERPRPACK8(7)NAC</t>
  </si>
  <si>
    <t>ENTERPRPACK8(8)NAC</t>
  </si>
  <si>
    <t>ENTERPRPACK8(9)NAC</t>
  </si>
  <si>
    <t>ENTERPRPACK8(10)NAC</t>
  </si>
  <si>
    <t>ENTERPRPACK8(11)NAC</t>
  </si>
  <si>
    <t>O365PRO(1)NAC</t>
  </si>
  <si>
    <t>O365PRO(2)NAC</t>
  </si>
  <si>
    <t>O365PRO(3)NAC</t>
  </si>
  <si>
    <t>O365PRO(4)NAC</t>
  </si>
  <si>
    <t>O365PRO(5)NAC</t>
  </si>
  <si>
    <t>O365PRO(6)NAC</t>
  </si>
  <si>
    <t>O365PRO(7)NAC</t>
  </si>
  <si>
    <t>O365PRO(8)NAC</t>
  </si>
  <si>
    <t>O365PRO(9)NAC</t>
  </si>
  <si>
    <t>O365PRO(10)NAC</t>
  </si>
  <si>
    <t>O365PRO(11)NAC</t>
  </si>
  <si>
    <t>EXCHNGSTAND6(1)NAC</t>
  </si>
  <si>
    <t>EXCHNGSTAND6(2)NAC</t>
  </si>
  <si>
    <t>EXCHNGSTAND6(3)NAC</t>
  </si>
  <si>
    <t>EXCHNGSTAND6(4)NAC</t>
  </si>
  <si>
    <t>EXCHNGSTAND6(5)NAC</t>
  </si>
  <si>
    <t>EXCHNGSTAND6(6)NAC</t>
  </si>
  <si>
    <t>EXCHNGSTAND6(7)NAC</t>
  </si>
  <si>
    <t>EXCHNGSTAND6(8)NAC</t>
  </si>
  <si>
    <t>EXCHNGSTAND6(9)NAC</t>
  </si>
  <si>
    <t>EXCHNGSTAND6(10)NAC</t>
  </si>
  <si>
    <t>EXCHNGSTAND6(11)NAC</t>
  </si>
  <si>
    <t>O365ENTE5(1)NAC</t>
  </si>
  <si>
    <t>O365ENTE5(2)NAC</t>
  </si>
  <si>
    <t>O365ENTE5(3)NAC</t>
  </si>
  <si>
    <t>O365ENTE5(4)NAC</t>
  </si>
  <si>
    <t>O365ENTE5(5)NAC</t>
  </si>
  <si>
    <t>O365ENTE5(6)NAC</t>
  </si>
  <si>
    <t>O365ENTE5(7)NAC</t>
  </si>
  <si>
    <t>O365ENTE5(8)NAC</t>
  </si>
  <si>
    <t>O365ENTE5(9)NAC</t>
  </si>
  <si>
    <t>O365ENTE5(10)NAC</t>
  </si>
  <si>
    <t>O365ENTE5(11)NAC</t>
  </si>
  <si>
    <t>EXCHNGKIOSK7(1)NAC</t>
  </si>
  <si>
    <t>EXCHNGKIOSK7(2)NAC</t>
  </si>
  <si>
    <t>EXCHNGKIOSK7(3)NAC</t>
  </si>
  <si>
    <t>EXCHNGKIOSK7(4)NAC</t>
  </si>
  <si>
    <t>EXCHNGKIOSK7(5)NAC</t>
  </si>
  <si>
    <t>EXCHNGKIOSK7(6)NAC</t>
  </si>
  <si>
    <t>EXCHNGKIOSK7(7)NAC</t>
  </si>
  <si>
    <t>EXCHNGKIOSK7(8)NAC</t>
  </si>
  <si>
    <t>EXCHNGKIOSK7(9)NAC</t>
  </si>
  <si>
    <t>EXCHNGKIOSK7(10)NAC</t>
  </si>
  <si>
    <t>EXCHNGKIOSK7(11)NAC</t>
  </si>
  <si>
    <t>Microsoft Teams Essentials</t>
  </si>
  <si>
    <t>AAL78414P1NAC</t>
  </si>
  <si>
    <t>AAL78414P2NAC</t>
  </si>
  <si>
    <t>AAL78414P3NAC</t>
  </si>
  <si>
    <t>AAL78414P4NAC</t>
  </si>
  <si>
    <t>AAL78414P5NAC</t>
  </si>
  <si>
    <t>AAL78414P6NAC</t>
  </si>
  <si>
    <t>AAL78414P7NAC</t>
  </si>
  <si>
    <t>AAL78414P8NAC</t>
  </si>
  <si>
    <t>AAL78414P9NAC</t>
  </si>
  <si>
    <t>AAL78414P10NAC</t>
  </si>
  <si>
    <t>AAL78414P11NAC</t>
  </si>
  <si>
    <t>Meses</t>
  </si>
  <si>
    <t>ANUAL</t>
  </si>
  <si>
    <t>PN Pro Rata</t>
  </si>
  <si>
    <t>PN anual</t>
  </si>
  <si>
    <t>PRO RATA</t>
  </si>
  <si>
    <t>ONEDRIVESPL1P1NAC</t>
  </si>
  <si>
    <t>OneDrive for business Plan 1</t>
  </si>
  <si>
    <t>ONEDRIVESPL1P2NAC</t>
  </si>
  <si>
    <t>ONEDRIVESPL1P3NAC</t>
  </si>
  <si>
    <t>ONEDRIVESPL1P4NAC</t>
  </si>
  <si>
    <t>ONEDRIVESPL1P5NAC</t>
  </si>
  <si>
    <t>ONEDRIVESPL1P6NAC</t>
  </si>
  <si>
    <t>ONEDRIVESPL1P7NAC</t>
  </si>
  <si>
    <t>ONEDRIVESPL1P8NAC</t>
  </si>
  <si>
    <t>ONEDRIVESPL1P9NAC</t>
  </si>
  <si>
    <t>ONEDRIVESPL1P10NAC</t>
  </si>
  <si>
    <t>ONEDRIVESPL1P11NAC</t>
  </si>
  <si>
    <t>CSPSOFTP201NAC</t>
  </si>
  <si>
    <t>CSPSOFTP202NAC</t>
  </si>
  <si>
    <t>Extended Security Updates for SQL Server</t>
  </si>
  <si>
    <t>DG7GMGF0HX95</t>
  </si>
  <si>
    <t>CFQ7TTC0MZH6</t>
  </si>
  <si>
    <t>Microsoft Defender for IoT - EIoT Device License - add-on</t>
  </si>
  <si>
    <t>0025</t>
  </si>
  <si>
    <t>Windows 365 Business 16 vCPU, 64 GB, 512 GB</t>
  </si>
  <si>
    <t>0024</t>
  </si>
  <si>
    <t>Windows 365 Business 16 vCPU, 64 GB, 1 TB</t>
  </si>
  <si>
    <t>001M</t>
  </si>
  <si>
    <t>001N</t>
  </si>
  <si>
    <t>0048</t>
  </si>
  <si>
    <t>Windows 365 Enterprise 16 vCPU, 64 GB, 512 GB</t>
  </si>
  <si>
    <t>004H</t>
  </si>
  <si>
    <t>Windows 365 Enterprise 16 vCPU, 64 GB, 1 TB</t>
  </si>
  <si>
    <t>Windows 365 Frontline 16 vCPU, 64 GB, 1 TB</t>
  </si>
  <si>
    <t>Windows 365 Frontline 16 vCPU, 64 GB, 512 GB</t>
  </si>
  <si>
    <t>CFQ7TTC0MZH621Y1MNAC</t>
  </si>
  <si>
    <t>CFQ7TTC0J20351Y1MNAC</t>
  </si>
  <si>
    <t>CFQ7TTC0J20341Y1MNAC</t>
  </si>
  <si>
    <t>CFQ7TTC0HX99M1Y1MNAC</t>
  </si>
  <si>
    <t>CFQ7TTC0HX99N1Y1MNAC</t>
  </si>
  <si>
    <t>CFQ7TTC0HHS981Y1MNAC</t>
  </si>
  <si>
    <t>CFQ7TTC0HHS9H1Y1MNAC</t>
  </si>
  <si>
    <t>CFQ7TTC0R59511Y1MNAC</t>
  </si>
  <si>
    <t>CFQ7TTC0R59531Y1MNAC</t>
  </si>
  <si>
    <t>CFQ7TTC0MZH62NAC</t>
  </si>
  <si>
    <t>CFQ7TTC0J2035NAC</t>
  </si>
  <si>
    <t>CFQ7TTC0J2034NAC</t>
  </si>
  <si>
    <t>CFQ7TTC0HX99MNAC</t>
  </si>
  <si>
    <t>CFQ7TTC0HX99NNAC</t>
  </si>
  <si>
    <t>CFQ7TTC0HHS98NAC</t>
  </si>
  <si>
    <t>CFQ7TTC0HHS9HNAC</t>
  </si>
  <si>
    <t>CFQ7TTC0R5951NAC</t>
  </si>
  <si>
    <t>CFQ7TTC0R5953NAC</t>
  </si>
  <si>
    <t>CFQ7TTC0MZH621YNAC</t>
  </si>
  <si>
    <t>CFQ7TTC0J20351YNAC</t>
  </si>
  <si>
    <t>CFQ7TTC0J20341YNAC</t>
  </si>
  <si>
    <t>CFQ7TTC0HX99M1YNAC</t>
  </si>
  <si>
    <t>CFQ7TTC0HX99N1YNAC</t>
  </si>
  <si>
    <t>CFQ7TTC0HHS981YNAC</t>
  </si>
  <si>
    <t>CFQ7TTC0HHS9H1YNAC</t>
  </si>
  <si>
    <t>CFQ7TTC0R59511YNAC</t>
  </si>
  <si>
    <t>CFQ7TTC0R59531YNAC</t>
  </si>
  <si>
    <t>Microsoft Entra ID P1</t>
  </si>
  <si>
    <t>Microsoft Entra ID P2</t>
  </si>
  <si>
    <t>Microsoft Teams Shared Devices</t>
  </si>
  <si>
    <t>Dataverse Database Capacity add-on</t>
  </si>
  <si>
    <t>Dataverse File Capacity add-on</t>
  </si>
  <si>
    <t>Dataverse Log Capacity add-on</t>
  </si>
  <si>
    <t>Microsoft Teams Domestic and International Calling Plan</t>
  </si>
  <si>
    <t>Microsoft Teams Domestic Calling Plan (120 min)</t>
  </si>
  <si>
    <t>Microsoft Teams Domestic Calling Plan</t>
  </si>
  <si>
    <t>Microsoft Intune Plan 1 Device</t>
  </si>
  <si>
    <t>Teams Phone with Calling Plan (country zone 1 - US)</t>
  </si>
  <si>
    <t>Microsoft Viva Suite</t>
  </si>
  <si>
    <t>Power Apps Premium</t>
  </si>
  <si>
    <t>Power Automate Premium</t>
  </si>
  <si>
    <t>Microsoft Intune Remote Help</t>
  </si>
  <si>
    <t>Microsoft Intune Plan 1</t>
  </si>
  <si>
    <t>Microsoft Intune Plan 1 Storage Add-On</t>
  </si>
  <si>
    <t>Microsoft Sustainability Manager Essentials</t>
  </si>
  <si>
    <t>Teams Phone with domestic calling (country zone 2)</t>
  </si>
  <si>
    <t>Teams Phone with domestic calling (country zone 1 - UK/Canada)</t>
  </si>
  <si>
    <t>Power Apps Premium (2000 seat min)</t>
  </si>
  <si>
    <t>Microsoft Defender for IoT - OT site license - XL</t>
  </si>
  <si>
    <t>Microsoft Defender for IoT - OT site license - L</t>
  </si>
  <si>
    <t>Microsoft Defender for IoT - OT site license - XS</t>
  </si>
  <si>
    <t>Microsoft Defender for IoT - OT site license - S</t>
  </si>
  <si>
    <t>Microsoft Defender for IoT - OT site license - M</t>
  </si>
  <si>
    <t>EXCHNGEENT1YNAC</t>
  </si>
  <si>
    <t>EXCHNGEENT2YNAC</t>
  </si>
  <si>
    <t>EXCHNGEENT3YNAC</t>
  </si>
  <si>
    <t>EXCHNGEENT4YNAC</t>
  </si>
  <si>
    <t>EXCHNGEENT5YNAC</t>
  </si>
  <si>
    <t>EXCHNGEENT6YNAC</t>
  </si>
  <si>
    <t>EXCHNGEENT7YNAC</t>
  </si>
  <si>
    <t>EXCHNGEENT8YNAC</t>
  </si>
  <si>
    <t>EXCHNGEENT9YNAC</t>
  </si>
  <si>
    <t>EXCHNGEENT10YNAC</t>
  </si>
  <si>
    <t>EXCHNGEENT11PYNAC</t>
  </si>
  <si>
    <t>CSPCORP173P1NAC</t>
  </si>
  <si>
    <t>CSPCORP173P2NAC</t>
  </si>
  <si>
    <t>CSPCORP173P3NAC</t>
  </si>
  <si>
    <t>CSPCORP173P4NAC</t>
  </si>
  <si>
    <t>CSPCORP173P5NAC</t>
  </si>
  <si>
    <t>CSPCORP173P6NAC</t>
  </si>
  <si>
    <t>CSPCORP173P7NAC</t>
  </si>
  <si>
    <t>CSPCORP173P8NAC</t>
  </si>
  <si>
    <t>CSPCORP173P9NAC</t>
  </si>
  <si>
    <t>CSPCORP173P10NAC</t>
  </si>
  <si>
    <t>CSPCORP173P11NAC</t>
  </si>
  <si>
    <t>EXCHANGEARCHIVEADNAC</t>
  </si>
  <si>
    <t>EXCHANGEARCHIVE1YNAC</t>
  </si>
  <si>
    <t>EXCHANGEARCHI1Y1MNAC</t>
  </si>
  <si>
    <t>SHAREPOINTSTAND1YNAC</t>
  </si>
  <si>
    <t>SHAREPOINTSTORA1YNAC</t>
  </si>
  <si>
    <t>SHAREPOINTSTO1Y1MNAC</t>
  </si>
  <si>
    <t>ENTPREMNOPSTN1Y1MNAC</t>
  </si>
  <si>
    <t>ENTPREMNOPSTNCO1YNAC</t>
  </si>
  <si>
    <t>CLDAPPSECUR1Y1MNAC</t>
  </si>
  <si>
    <t>CFQ7TTC0N8SS7NAC</t>
  </si>
  <si>
    <t>CFQ7TTC0N8SS71Y1MNAC</t>
  </si>
  <si>
    <t>CFQ7TTC0N8SS71YNAC</t>
  </si>
  <si>
    <t>CFQ7TTC0N8SS8NAC</t>
  </si>
  <si>
    <t>CFQ7TTC0N8SS81Y1MNAC</t>
  </si>
  <si>
    <t>CFQ7TTC0N8SS81YNAC</t>
  </si>
  <si>
    <t>CFQ7TTC0N8SS9NAC</t>
  </si>
  <si>
    <t>CFQ7TTC0N8SS91Y1MNAC</t>
  </si>
  <si>
    <t>CFQ7TTC0N8SS91YNAC</t>
  </si>
  <si>
    <t>CFQ7TTC0LH1FP1Y1MNAC</t>
  </si>
  <si>
    <t>CFQ7TTC0LH1FPNAC</t>
  </si>
  <si>
    <t>CFQ7TTC0LH1FP1YNAC</t>
  </si>
  <si>
    <t>CFQ7TTC0N38H31Y1MNAC</t>
  </si>
  <si>
    <t>CFQ7TTC0N38H31YNAC</t>
  </si>
  <si>
    <t>CFQ7TTC0N38H3NAC</t>
  </si>
  <si>
    <t>CFQ7TTC0LGTX21Y1MNAC</t>
  </si>
  <si>
    <t>CFQ7TTC0LGTX2NAC</t>
  </si>
  <si>
    <t>CFQ7TTC0LGTX21YNAC</t>
  </si>
  <si>
    <t>Dynamics 365  Operations – Order Lines</t>
  </si>
  <si>
    <t>CFQ7TTC0LHXR</t>
  </si>
  <si>
    <t>Microsoft Clipchamp</t>
  </si>
  <si>
    <t>CFQ7TTC0N8SS</t>
  </si>
  <si>
    <t>Clipchamp Standard</t>
  </si>
  <si>
    <t>Clipchamp Premium</t>
  </si>
  <si>
    <t>Clipchamp Premium Add-on</t>
  </si>
  <si>
    <t>Microsoft Copilot Studio</t>
  </si>
  <si>
    <t>Microsoft Sustainability Manager Premium</t>
  </si>
  <si>
    <t>CFQ7TTC0N38H</t>
  </si>
  <si>
    <t>Windows 10/11 Enterprise E3 (local only)</t>
  </si>
  <si>
    <t>CFQ7TTC0RJ8RK1YNAC</t>
  </si>
  <si>
    <t>CFQ7TTC0RJ8RK1Y1MNAC</t>
  </si>
  <si>
    <t>CFQ7TTC0RJ8RL1YNAC</t>
  </si>
  <si>
    <t>CFQ7TTC0RJ8RL1Y1MNAC</t>
  </si>
  <si>
    <t>CFQ7TTC0RJ8RM1YNAC</t>
  </si>
  <si>
    <t>CFQ7TTC0RJ8RM1Y1MNAC</t>
  </si>
  <si>
    <t>CFQ7TTC0RJ8RN1YNAC</t>
  </si>
  <si>
    <t>CFQ7TTC0RJ8RN1Y1MNAC</t>
  </si>
  <si>
    <t>CFQ7TTC0RJ8RP1YNAC</t>
  </si>
  <si>
    <t>CFQ7TTC0RJ8RP1Y1MNAC</t>
  </si>
  <si>
    <t>CFQ7TTC0RJ8RR1YNAC</t>
  </si>
  <si>
    <t>CFQ7TTC0RJ8RR1Y1MNAC</t>
  </si>
  <si>
    <t>CFQ7TTC0RJ8NH1YNAC</t>
  </si>
  <si>
    <t>CFQ7TTC0RJ8NH1Y1MNAC</t>
  </si>
  <si>
    <t>CFQ7TTC0RJ8NM1YNAC</t>
  </si>
  <si>
    <t>CFQ7TTC0RJ8NM1Y1MNAC</t>
  </si>
  <si>
    <t>CFQ7TTC0RJ8NN1YNAC</t>
  </si>
  <si>
    <t>CFQ7TTC0RJ8NN1Y1MNAC</t>
  </si>
  <si>
    <t>CFQ7TTC0RJ8NP1YNAC</t>
  </si>
  <si>
    <t>CFQ7TTC0RJ8NP1Y1MNAC</t>
  </si>
  <si>
    <t>001D</t>
  </si>
  <si>
    <t>Dynamics 365 Finance Attach to Qualifying Dynamics 365 Base Offer (Education Faculty Pricing)</t>
  </si>
  <si>
    <t>Power Pages anonymous users T1 500 users/per site/month capacity pack (Education Faculty Pricing)</t>
  </si>
  <si>
    <t>Power Pages anonymous users T1 500 users/per site/month capacity pack (Education Student Pricing)</t>
  </si>
  <si>
    <t>Power Pages anonymous users T2 min 20 units - 500 users/per site/month capacity pack (Education Faculty Pricing)</t>
  </si>
  <si>
    <t>Power Pages anonymous users T3 min 200 units - 500 users/per site/month capacity pack (Education Student Pricing)</t>
  </si>
  <si>
    <t>Power Pages anonymous users T3 min 200 units - 500 users/per site/month capacity pack (Education Faculty Pricing)</t>
  </si>
  <si>
    <t>Power Pages anonymous users T2 min 20 units - 500 users/per site/month capacity pack (Education Student Pricing)</t>
  </si>
  <si>
    <t>Power Pages authenticated users T1 100 users/per site/month capacity pack (Education Faculty Pricing)</t>
  </si>
  <si>
    <t>Power Pages authenticated users T2 min 100 units - 100 users/per site/month capacity pack (Education Student Pricing)</t>
  </si>
  <si>
    <t>Power Pages authenticated users T2 min 100 units - 100 users/per site/month capacity pack (Education Faculty Pricing)</t>
  </si>
  <si>
    <t>Power Pages authenticated users T1 100 users/per site/month capacity pack (Education Student Pricing)</t>
  </si>
  <si>
    <t>Windows 10 Education A3</t>
  </si>
  <si>
    <t>CFQ7TTC0J1S4</t>
  </si>
  <si>
    <t>Nova nomenclatura</t>
  </si>
  <si>
    <t>Education</t>
  </si>
  <si>
    <t>TermDuration2</t>
  </si>
  <si>
    <t>COTAÇÃO</t>
  </si>
  <si>
    <t>CFQ7TTC0NCD731Y1MNAC</t>
  </si>
  <si>
    <t>CFQ7TTC0NCD73NAC</t>
  </si>
  <si>
    <t>CFQ7TTC0NCD731YNAC</t>
  </si>
  <si>
    <t>CFQ7TTC0NL2121Y1MNAC</t>
  </si>
  <si>
    <t>CFQ7TTC0NL212NAC</t>
  </si>
  <si>
    <t>CFQ7TTC0NL2121YNAC</t>
  </si>
  <si>
    <t>CFQ7TTC0NC5231Y1MNAC</t>
  </si>
  <si>
    <t>CFQ7TTC0NC523NAC</t>
  </si>
  <si>
    <t>CFQ7TTC0NC5231YNAC</t>
  </si>
  <si>
    <t>CFQ7TTC0NCD7</t>
  </si>
  <si>
    <t>CFQ7TTC0NL21</t>
  </si>
  <si>
    <t>CFQ7TTC0NC52</t>
  </si>
  <si>
    <t>Dataverse Database Capacity add-on Tier 2 (Min 1000GB)</t>
  </si>
  <si>
    <t>Dynamics 365 Finance Premium</t>
  </si>
  <si>
    <t>Dynamics 365 Operations - Database Capacity Tier 2 (Min 1000GB)</t>
  </si>
  <si>
    <t>Dynamics 365 Business Central Additional Environment Addon (Education Faculty Pricing)</t>
  </si>
  <si>
    <t>Dynamics 365 Business Central Database Capacity (Education Faculty Pricing)</t>
  </si>
  <si>
    <t>Dynamics 365 Business Central Device (Education Student Pricing)</t>
  </si>
  <si>
    <t>Dynamics 365 Business Central Essentials (Education Student Pricing)</t>
  </si>
  <si>
    <t>Dynamics 365 Business Central Essentials (Education Faculty Pricing)</t>
  </si>
  <si>
    <t>Dynamics 365 Business Central Premium (Education Student Pricing)</t>
  </si>
  <si>
    <t>Dynamics 365 Business Central Premium (Education Faculty Pricing)</t>
  </si>
  <si>
    <t>Dynamics 365 Business Central Team Members (Education Faculty Pricing)</t>
  </si>
  <si>
    <t>Dynamics 365 Business Central Team Members (Education Student Pricing)</t>
  </si>
  <si>
    <t>Dynamics 365 Commerce Attach to Qualifying Dynamics 365 Base Offer (Education Student Pricing)</t>
  </si>
  <si>
    <t>Dynamics 365 Commerce Attach to Qualifying Dynamics 365 Base Offer (Education Faculty Pricing)</t>
  </si>
  <si>
    <t>001P</t>
  </si>
  <si>
    <t>Dynamics 365 Customer Service Enterprise Attach to Qualifying Dynamics 365 Base Offer (Education Faculty Pricing)</t>
  </si>
  <si>
    <t>001Q</t>
  </si>
  <si>
    <t>Dynamics 365 Customer Service Enterprise Attach to Qualifying Dynamics 365 Base Offer (Education Student Pricing)</t>
  </si>
  <si>
    <t>001J</t>
  </si>
  <si>
    <t>Dynamics 365 Customer Service Enterprise (Education Faculty Pricing)</t>
  </si>
  <si>
    <t>Dynamics 365 Customer Service Professional Attach to Qualifying Dynamics 365 Base Offer (Education Faculty Pricing)</t>
  </si>
  <si>
    <t>Dynamics 365 Customer Service Professional (Education Faculty Pricing)</t>
  </si>
  <si>
    <t>Dynamics 365 Customer Service Professional (Education Student Pricing)</t>
  </si>
  <si>
    <t>0017</t>
  </si>
  <si>
    <t>Dynamics 365 Field Service for Device (Education Faculty Pricing)</t>
  </si>
  <si>
    <t>0018</t>
  </si>
  <si>
    <t>Dynamics 365 Field Service Attach to Qualifying Dynamics 365 Base Offer (Education Faculty Pricing)</t>
  </si>
  <si>
    <t>001C</t>
  </si>
  <si>
    <t>Dynamics 365 Finance (Education Faculty Pricing)</t>
  </si>
  <si>
    <t>Dynamics 365 Human Resources Sandbox (Education Faculty Pricing)</t>
  </si>
  <si>
    <t>Dynamics 365 Human Resources (Education Faculty Pricing)</t>
  </si>
  <si>
    <t>Dynamics 365 Human Resources Attach to Qualifying Dynamics 365 Base Offer (Education Faculty Pricing)</t>
  </si>
  <si>
    <t>Dynamics 365 Human Resources Self Service (Education Faculty Pricing)</t>
  </si>
  <si>
    <t>Dynamics 365 Operations – Activity (Education Student Pricing)</t>
  </si>
  <si>
    <t>Dynamics 365 Operations – Activity (Education Faculty Pricing)</t>
  </si>
  <si>
    <t>Dynamics 365 Operations - Database Capacity (Education Pricing)</t>
  </si>
  <si>
    <t>Dynamics 365 Operations – Device (Education Faculty Pricing)</t>
  </si>
  <si>
    <t>Dynamics 365 Operations – Device (Education Student Pricing)</t>
  </si>
  <si>
    <t>Dynamics 365 Operations - File Capacity (Education Pricing)</t>
  </si>
  <si>
    <t>Dynamics 365 Operations - Sandbox Tier 2:Standard Acceptance Testing (Education Faculty Pricing)</t>
  </si>
  <si>
    <t>Dynamics 365 Operations - Sandbox Tier 3:Premier Acceptance Testing (Education Faculty Pricing)</t>
  </si>
  <si>
    <t>Dynamics 365 Project Operations (Education Faculty Pricing)</t>
  </si>
  <si>
    <t>Dynamics 365 Project Operations Attach (Education Faculty Pricing)</t>
  </si>
  <si>
    <t>0019</t>
  </si>
  <si>
    <t>Dynamics 365 Sales Enterprise Edition (Education Faculty Pricing)</t>
  </si>
  <si>
    <t>001F</t>
  </si>
  <si>
    <t>Dynamics 365 Sales Enterprise Attach to Qualifying Dynamics 365 Base Offer (Education Faculty Pricing)</t>
  </si>
  <si>
    <t>Dynamics 365 Sales Enterprise Attach to Qualifying Dynamics 365 Base Offer (Education Student Pricing)</t>
  </si>
  <si>
    <t>Dynamics 365 Sales Insights (Education Faculty Pricing)</t>
  </si>
  <si>
    <t>Dynamics 365 Sales Premium (Education Student Pricing)</t>
  </si>
  <si>
    <t>Dynamics 365 Sales Premium (Education Faculty Pricing)</t>
  </si>
  <si>
    <t>Dynamics 365 Sales Professional Attach to Qualifying Dynamics 365 Base Offer (Education Faculty Pricing)</t>
  </si>
  <si>
    <t>001L</t>
  </si>
  <si>
    <t>Dynamics 365 Supply Chain Management Attach to Qualifying Dynamics 365 Base Offer (Education Faculty Pricing)</t>
  </si>
  <si>
    <t>001K</t>
  </si>
  <si>
    <t>Dynamics 365 Supply Chain Management (Education Faculty Pricing)</t>
  </si>
  <si>
    <t>CFQ7TTC0LSNC61Y1MNAC</t>
  </si>
  <si>
    <t>Enterprise Mobility + Security A3</t>
  </si>
  <si>
    <t>CFQ7TTC0LSNC</t>
  </si>
  <si>
    <t>Enterprise Mobility + Security A3 (Education Faculty Pricing)</t>
  </si>
  <si>
    <t>CFQ7TTC0LSNC61YNAC</t>
  </si>
  <si>
    <t>CFQ7TTC0LSNC71Y1MNAC</t>
  </si>
  <si>
    <t>Enterprise Mobility + Security A3 (Education Student Pricing)</t>
  </si>
  <si>
    <t>CFQ7TTC0LSNC71YNAC</t>
  </si>
  <si>
    <t>CFQ7TTC0LR5B51Y1MNAC</t>
  </si>
  <si>
    <t>Enterprise Mobility + Security A5</t>
  </si>
  <si>
    <t>CFQ7TTC0LR5B</t>
  </si>
  <si>
    <t>Enterprise Mobility + Security A5 (Education Faculty Pricing)</t>
  </si>
  <si>
    <t>CFQ7TTC0LR5B51YNAC</t>
  </si>
  <si>
    <t>CFQ7TTC0LR5B41Y1MNAC</t>
  </si>
  <si>
    <t>Enterprise Mobility + Security A5 (Education Student Pricing)</t>
  </si>
  <si>
    <t>CFQ7TTC0LR5B41YNAC</t>
  </si>
  <si>
    <t>CFQ7TTC0LHPLX1Y1MNAC</t>
  </si>
  <si>
    <t>Microsoft 365 A3</t>
  </si>
  <si>
    <t>CFQ7TTC0LHPL</t>
  </si>
  <si>
    <t>Microsoft 365 A3 (Education Student Pricing)</t>
  </si>
  <si>
    <t>CFQ7TTC0LHPLX1YNAC</t>
  </si>
  <si>
    <t>CFQ7TTC0LHPLW1Y1MNAC</t>
  </si>
  <si>
    <t>Microsoft 365 A3  (Education Faculty Pricing)</t>
  </si>
  <si>
    <t>CFQ7TTC0LHPLW1YNAC</t>
  </si>
  <si>
    <t>CFQ7TTC0LHPJ91Y1MNAC</t>
  </si>
  <si>
    <t>Microsoft 365 A5</t>
  </si>
  <si>
    <t>CFQ7TTC0LHPJ</t>
  </si>
  <si>
    <t>Microsoft 365 A5 without Audio Conferencing  (Education Faculty Pricing)</t>
  </si>
  <si>
    <t>CFQ7TTC0LHPJ91YNAC</t>
  </si>
  <si>
    <t xml:space="preserve">Microsoft 365 A5 Security </t>
  </si>
  <si>
    <t>CFQ7TTC0J1KP</t>
  </si>
  <si>
    <t>CFQ7TTC0J1KP81Y1MNAC</t>
  </si>
  <si>
    <t>Microsoft 365 A5 Security (Education Faculty Pricing)</t>
  </si>
  <si>
    <t>CFQ7TTC0J1KP81YNAC</t>
  </si>
  <si>
    <t>CFQ7TTC0LHSLJ1Y1MNAC</t>
  </si>
  <si>
    <t>Microsoft 365 Audio Conferencing (Education Faculty Pricing)</t>
  </si>
  <si>
    <t>CFQ7TTC0LHSLJ1YNAC</t>
  </si>
  <si>
    <t>CFQ7TTC0J1GB71Y1MNAC</t>
  </si>
  <si>
    <t>CFQ7TTC0J1GB71YNAC</t>
  </si>
  <si>
    <t>CFQ7TTC0LGV0X1Y1MNAC</t>
  </si>
  <si>
    <t>Microsoft Defender for Endpoint P2 (Education Pricing)</t>
  </si>
  <si>
    <t>CFQ7TTC0LGV0X1YNAC</t>
  </si>
  <si>
    <t>CFQ7TTC0LH04X1Y1MNAC</t>
  </si>
  <si>
    <t>Microsoft Defender for Office 365 (Plan 1) (Education Faculty Pricing)</t>
  </si>
  <si>
    <t>CFQ7TTC0LH04X1YNAC</t>
  </si>
  <si>
    <t>CFQ7TTC0LHXHR1Y1MNAC</t>
  </si>
  <si>
    <t>Microsoft Defender for Office 365 (Plan 2) (Education Faculty Pricing)</t>
  </si>
  <si>
    <t>CFQ7TTC0LHXHR1YNAC</t>
  </si>
  <si>
    <t>CFQ7TTC0JPGV71Y1MNAC</t>
  </si>
  <si>
    <t>Microsoft Defender Vulnerability Management Add-on (Education Faculty Pricing)</t>
  </si>
  <si>
    <t>CFQ7TTC0JPGV71YNAC</t>
  </si>
  <si>
    <t>CFQ7TTC0LSNL41Y1MNAC</t>
  </si>
  <si>
    <t>Microsoft Intune Plan 1 for Education</t>
  </si>
  <si>
    <t>CFQ7TTC0LSNL</t>
  </si>
  <si>
    <t>Microsoft Intune Students use benefit (Education Student Pricing)</t>
  </si>
  <si>
    <t>CFQ7TTC0LSNL41YNAC</t>
  </si>
  <si>
    <t>CFQ7TTC0LSNL51Y1MNAC</t>
  </si>
  <si>
    <t>Microsoft Intune cation (Education Faculty Pricing)</t>
  </si>
  <si>
    <t>CFQ7TTC0LSNL51YNAC</t>
  </si>
  <si>
    <t>CFQ7TTC0RZFJ31Y1MNAC</t>
  </si>
  <si>
    <t>Microsoft Intune Suite (Education Faculty Pricing)</t>
  </si>
  <si>
    <t>CFQ7TTC0RZFJ31YNAC</t>
  </si>
  <si>
    <t>CFQ7TTC0LHXJG1Y1MNAC</t>
  </si>
  <si>
    <t>001G</t>
  </si>
  <si>
    <t>Microsoft Teams Domestic Calling Plan (120 min) (Education Faculty Pricing)</t>
  </si>
  <si>
    <t>CFQ7TTC0LHXJG1YNAC</t>
  </si>
  <si>
    <t>CFQ7TTC0LH0TS1Y1MNAC</t>
  </si>
  <si>
    <t>Microsoft Teams Phone Standard (Education Faculty Pricing)</t>
  </si>
  <si>
    <t>CFQ7TTC0LH0TS1YNAC</t>
  </si>
  <si>
    <t>CFQ7TTC0QW7CG1Y1MNAC</t>
  </si>
  <si>
    <t>Microsoft Teams Rooms Pro (Education Faculty Pricing)</t>
  </si>
  <si>
    <t>CFQ7TTC0QW7CG1YNAC</t>
  </si>
  <si>
    <t>CFQ7TTC0LH0VN1Y1MNAC</t>
  </si>
  <si>
    <t>Common Area Phone (Education Faculty Pricing)</t>
  </si>
  <si>
    <t>CFQ7TTC0LH0VN1YNAC</t>
  </si>
  <si>
    <t>CFQ7TTC0LHPPH1Y1MNAC</t>
  </si>
  <si>
    <t>Office 365 A3</t>
  </si>
  <si>
    <t>CFQ7TTC0LHPP</t>
  </si>
  <si>
    <t>Office 365 A3 (Education Faculty Pricing)</t>
  </si>
  <si>
    <t>CFQ7TTC0LHPPH1YNAC</t>
  </si>
  <si>
    <t>CFQ7TTC0LHPPK1Y1MNAC</t>
  </si>
  <si>
    <t>Office 365 A3 (Education Student Pricing)</t>
  </si>
  <si>
    <t>CFQ7TTC0LHPPK1YNAC</t>
  </si>
  <si>
    <t>Office 365 A5</t>
  </si>
  <si>
    <t>CFQ7TTC0LHPM</t>
  </si>
  <si>
    <t>CFQ7TTC0LH1S91Y1MNAC</t>
  </si>
  <si>
    <t>Power Platform Requests add-on (Education Faculty Pricing)</t>
  </si>
  <si>
    <t>CFQ7TTC0LH1S91YNAC</t>
  </si>
  <si>
    <t>CFQ7TTC0LH13C1Y1MNAC</t>
  </si>
  <si>
    <t>Power Automate per flow plan (Education Faculty Pricing)</t>
  </si>
  <si>
    <t>CFQ7TTC0LH13C1YNAC</t>
  </si>
  <si>
    <t>CFQ7TTC0LH3LM1Y1MNAC</t>
  </si>
  <si>
    <t>Power Automate per user plan (Education Student Pricing)</t>
  </si>
  <si>
    <t>CFQ7TTC0LH3LM1YNAC</t>
  </si>
  <si>
    <t>CFQ7TTC0LH3LK1Y1MNAC</t>
  </si>
  <si>
    <t>Power Automate per user plan (Education Faculty Pricing)</t>
  </si>
  <si>
    <t>CFQ7TTC0LH3LK1YNAC</t>
  </si>
  <si>
    <t>CFQ7TTC0LSH0F1Y1MNAC</t>
  </si>
  <si>
    <t>Power Automate unattended RPA add-on (Education Faculty Pricing)</t>
  </si>
  <si>
    <t>CFQ7TTC0LSH0F1YNAC</t>
  </si>
  <si>
    <t>CFQ7TTC0HL8WL1Y1MNAC</t>
  </si>
  <si>
    <t>Power BI Premium Per User (Education Faculty Pricing)</t>
  </si>
  <si>
    <t>CFQ7TTC0HL8WL1YNAC</t>
  </si>
  <si>
    <t>Pro Direct Support for Dynamics 365 Operations (Education Faculty Pricing)</t>
  </si>
  <si>
    <t>CFQ7TTC0HDB0X1Y1MNAC</t>
  </si>
  <si>
    <t>Project Plan 3 (Education Faculty Pricing)</t>
  </si>
  <si>
    <t>CFQ7TTC0HDB0X1YNAC</t>
  </si>
  <si>
    <t>CFQ7TTC0HDB0W1Y1MNAC</t>
  </si>
  <si>
    <t>Project Plan 3 (Education Student Pricing)</t>
  </si>
  <si>
    <t>CFQ7TTC0HDB0W1YNAC</t>
  </si>
  <si>
    <t>CFQ7TTC0HD9ZV1Y1MNAC</t>
  </si>
  <si>
    <t>CFQ7TTC0HD9ZV1YNAC</t>
  </si>
  <si>
    <t>CFQ7TTC0HDJRR1Y1MNAC</t>
  </si>
  <si>
    <t>Universal Print  (Education Faculty Pricing)</t>
  </si>
  <si>
    <t>CFQ7TTC0HDJRR1YNAC</t>
  </si>
  <si>
    <t>CFQ7TTC0HDJRZ1Y1MNAC</t>
  </si>
  <si>
    <t>Universal Print volume add-on (500 jobs) (Education Faculty Pricing)</t>
  </si>
  <si>
    <t>CFQ7TTC0HDJRZ1YNAC</t>
  </si>
  <si>
    <t>CFQ7TTC0HDJRT1Y1MNAC</t>
  </si>
  <si>
    <t>Universal Print volume add-on (500 jobs) - Windows (Education Faculty Pricing)</t>
  </si>
  <si>
    <t>CFQ7TTC0HDJRT1YNAC</t>
  </si>
  <si>
    <t>CFQ7TTC0HDJRV1Y1MNAC</t>
  </si>
  <si>
    <t>Universal Print (Education Student Pricing)</t>
  </si>
  <si>
    <t>CFQ7TTC0HDJRV1YNAC</t>
  </si>
  <si>
    <t>CFQ7TTC0J1S461Y1MNAC</t>
  </si>
  <si>
    <t>Windows 10/11 Enterprise A3 (Education Student Pricing)</t>
  </si>
  <si>
    <t>CFQ7TTC0J1S461YNAC</t>
  </si>
  <si>
    <t>CFQ7TTC0J1S471Y1MNAC</t>
  </si>
  <si>
    <t>Windows 10/11 Enterprise A3 (Education Faculty Pricing)</t>
  </si>
  <si>
    <t>CFQ7TTC0J1S471YNAC</t>
  </si>
  <si>
    <t>Windows 10 Education A5</t>
  </si>
  <si>
    <t>CFQ7TTC0J1RW</t>
  </si>
  <si>
    <t>CFQ7TTC0J1RW51Y1MNAC</t>
  </si>
  <si>
    <t>Windows 10/11 Enterprise A5 (Education Faculty Pricing)</t>
  </si>
  <si>
    <t>CFQ7TTC0J1RW51YNAC</t>
  </si>
  <si>
    <t>CFQ7TTC0J1RW61Y1MNAC</t>
  </si>
  <si>
    <t>Windows 10/11 Enterprise A5 (Education Student Pricing)</t>
  </si>
  <si>
    <t>CFQ7TTC0J1RW61YNAC</t>
  </si>
  <si>
    <t>VISIOPL2P1NAC</t>
  </si>
  <si>
    <t>VISIOPL2P2NAC</t>
  </si>
  <si>
    <t>VISIOPL2P3NAC</t>
  </si>
  <si>
    <t>VISIOPL2P4NAC</t>
  </si>
  <si>
    <t>VISIOPL2P5NAC</t>
  </si>
  <si>
    <t>VISIOPL2P6NAC</t>
  </si>
  <si>
    <t>VISIOPL2P7NAC</t>
  </si>
  <si>
    <t>VISIOPL2P8NAC</t>
  </si>
  <si>
    <t>VISIOPL2P9NAC</t>
  </si>
  <si>
    <t>VISIOPL2P10NAC</t>
  </si>
  <si>
    <t>VISIOPL2P11NAC</t>
  </si>
  <si>
    <t>CFQ7TTC0NGGX41Y1MNAC</t>
  </si>
  <si>
    <t>CFQ7TTC0NGGX41YNAC</t>
  </si>
  <si>
    <t>CFQ7TTC0NGGX4NAC</t>
  </si>
  <si>
    <t>Microsoft Intune Advanced Analytics</t>
  </si>
  <si>
    <t>CFQ7TTC0NGGX</t>
  </si>
  <si>
    <t>CFQ7TTC0N40011Y1MNAC</t>
  </si>
  <si>
    <t>CFQ7TTC0N40011YNAC</t>
  </si>
  <si>
    <t>CFQ7TTC0N4001NAC</t>
  </si>
  <si>
    <t>Microsoft Intune Enterprise Application Management</t>
  </si>
  <si>
    <t>CFQ7TTC0N400</t>
  </si>
  <si>
    <t>CFQ7TTC0MM8R21YNAC</t>
  </si>
  <si>
    <t>Microsoft Copilot for Microsoft 365</t>
  </si>
  <si>
    <t>CFQ7TTC0MM8R</t>
  </si>
  <si>
    <t>PYV000061Y1MNAC</t>
  </si>
  <si>
    <t>PYV000061YNAC</t>
  </si>
  <si>
    <t>PYV00006NAC</t>
  </si>
  <si>
    <t>CFQ7TTC0P4WT51Y1MNAC</t>
  </si>
  <si>
    <t>CFQ7TTC0P4WT51YNAC</t>
  </si>
  <si>
    <t>CFQ7TTC0P4WT5NAC</t>
  </si>
  <si>
    <t>Dynamics 365 Customer Voice Additional Responses</t>
  </si>
  <si>
    <t>Microsoft Cloud PKI</t>
  </si>
  <si>
    <t>CFQ7TTC0HDK0C1Y1MNAC</t>
  </si>
  <si>
    <t>CFQ7TTC0HDK0C1YNAC</t>
  </si>
  <si>
    <t>CFQ7TTC0HDK0CNAC</t>
  </si>
  <si>
    <t>CFQ7TTC0LHRLHNAC</t>
  </si>
  <si>
    <t>CFQ7TTC0LHRLH1Y1MNAC</t>
  </si>
  <si>
    <t>CFQ7TTC0LHRLH1YNAC</t>
  </si>
  <si>
    <t>CFQ7TTC0LHQ3HNAC</t>
  </si>
  <si>
    <t>CFQ7TTC0LHQ3H1Y1MNAC</t>
  </si>
  <si>
    <t>CFQ7TTC0LHQ3H1YNAC</t>
  </si>
  <si>
    <t>CFQ7TTC0HBSLHNAC</t>
  </si>
  <si>
    <t>CFQ7TTC0HBSLH1Y1MNAC</t>
  </si>
  <si>
    <t>CFQ7TTC0HBSLH1YNAC</t>
  </si>
  <si>
    <t>CFQ7TTC0LFF19NAC</t>
  </si>
  <si>
    <t>CFQ7TTC0LSNC6NAC</t>
  </si>
  <si>
    <t>CFQ7TTC0LSNC7NAC</t>
  </si>
  <si>
    <t>CFQ7TTC0LR5B4NAC</t>
  </si>
  <si>
    <t>CFQ7TTC0LR5B5NAC</t>
  </si>
  <si>
    <t>CFQ7TTC0LHPLWNAC</t>
  </si>
  <si>
    <t>CFQ7TTC0LHPLXNAC</t>
  </si>
  <si>
    <t>CFQ7TTC0LHPL21Y1MNAC</t>
  </si>
  <si>
    <t>CFQ7TTC0LHPL21YNAC</t>
  </si>
  <si>
    <t>CFQ7TTC0LHPL2NAC</t>
  </si>
  <si>
    <t>CFQ7TTC0LHPJ9NAC</t>
  </si>
  <si>
    <t>CFQ7TTC0LHPJ31Y1MNAC</t>
  </si>
  <si>
    <t>CFQ7TTC0LHPJ31YNAC</t>
  </si>
  <si>
    <t>CFQ7TTC0LHPJ3NAC</t>
  </si>
  <si>
    <t>CFQ7TTC0LHPJ51Y1MNAC</t>
  </si>
  <si>
    <t>CFQ7TTC0LHPJ51YNAC</t>
  </si>
  <si>
    <t>CFQ7TTC0LHPJ5NAC</t>
  </si>
  <si>
    <t>CFQ7TTC0J1ZQ51Y1MNAC</t>
  </si>
  <si>
    <t>CFQ7TTC0J1ZQ51YNAC</t>
  </si>
  <si>
    <t>CFQ7TTC0J1ZQ5NAC</t>
  </si>
  <si>
    <t>CFQ7TTC0J1KP8NAC</t>
  </si>
  <si>
    <t>CFQ7TTC0LGZTF1Y1MNAC</t>
  </si>
  <si>
    <t>CFQ7TTC0LGZTF1YNAC</t>
  </si>
  <si>
    <t>CFQ7TTC0LGZTFNAC</t>
  </si>
  <si>
    <t>CFQ7TTC0LGZTD1Y1MNAC</t>
  </si>
  <si>
    <t>CFQ7TTC0LGZTD1YNAC</t>
  </si>
  <si>
    <t>CFQ7TTC0LGZTDNAC</t>
  </si>
  <si>
    <t>CFQ7TTC0LHSLJNAC</t>
  </si>
  <si>
    <t>CFQ7TTC0HD6TJ1Y1MNAC</t>
  </si>
  <si>
    <t>CFQ7TTC0HD6TJ1YNAC</t>
  </si>
  <si>
    <t>CFQ7TTC0HD6TJNAC</t>
  </si>
  <si>
    <t>CFQ7TTC0MM8RK1YNAC</t>
  </si>
  <si>
    <t>CFQ7TTC0LHRRQ1Y1MNAC</t>
  </si>
  <si>
    <t>CFQ7TTC0LHRRQ1YNAC</t>
  </si>
  <si>
    <t>CFQ7TTC0LHRRS1Y1MNAC</t>
  </si>
  <si>
    <t>CFQ7TTC0LHRRS1YNAC</t>
  </si>
  <si>
    <t>CFQ7TTC0LHRRSNAC</t>
  </si>
  <si>
    <t>CFQ7TTC0J1GB7NAC</t>
  </si>
  <si>
    <t>CFQ7TTC0LGV0XNAC</t>
  </si>
  <si>
    <t>CFQ7TTC0LH0DN1Y1MNAC</t>
  </si>
  <si>
    <t>CFQ7TTC0LH0DN1YNAC</t>
  </si>
  <si>
    <t>CFQ7TTC0LH0DNNAC</t>
  </si>
  <si>
    <t>CFQ7TTC0LH0DQ1Y1MNAC</t>
  </si>
  <si>
    <t>CFQ7TTC0LH0DQ1YNAC</t>
  </si>
  <si>
    <t>CFQ7TTC0LH0DQNAC</t>
  </si>
  <si>
    <t>CFQ7TTC0LH04XNAC</t>
  </si>
  <si>
    <t>CFQ7TTC0LHXHRNAC</t>
  </si>
  <si>
    <t>CFQ7TTC0JPGV7NAC</t>
  </si>
  <si>
    <t>CFQ7TTC0JPGV8NAC</t>
  </si>
  <si>
    <t>CFQ7TTC0JPGV81Y1MNAC</t>
  </si>
  <si>
    <t>CFQ7TTC0JPGV81YNAC</t>
  </si>
  <si>
    <t>CFQ7TTC0JPGV9NAC</t>
  </si>
  <si>
    <t>CFQ7TTC0JPGV91Y1MNAC</t>
  </si>
  <si>
    <t>CFQ7TTC0JPGV91YNAC</t>
  </si>
  <si>
    <t>CFQ7TTC0JPGVBNAC</t>
  </si>
  <si>
    <t>CFQ7TTC0JPGVB1Y1MNAC</t>
  </si>
  <si>
    <t>CFQ7TTC0JPGVB1YNAC</t>
  </si>
  <si>
    <t>CFQ7TTC0LFLS41Y1MNAC</t>
  </si>
  <si>
    <t>CFQ7TTC0LFLS41YNAC</t>
  </si>
  <si>
    <t>CFQ7TTC0LFLS4NAC</t>
  </si>
  <si>
    <t>CFQ7TTC0LFLSB1Y1MNAC</t>
  </si>
  <si>
    <t>CFQ7TTC0LFLSB1YNAC</t>
  </si>
  <si>
    <t>CFQ7TTC0LFLSBNAC</t>
  </si>
  <si>
    <t>CFQ7TTC0LFK591Y1MNAC</t>
  </si>
  <si>
    <t>CFQ7TTC0LFK591YNAC</t>
  </si>
  <si>
    <t>CFQ7TTC0LFK59NAC</t>
  </si>
  <si>
    <t>CFQ7TTC0LFK5H1Y1MNAC</t>
  </si>
  <si>
    <t>CFQ7TTC0LFK5H1YNAC</t>
  </si>
  <si>
    <t>CFQ7TTC0LFK5HNAC</t>
  </si>
  <si>
    <t>CFQ7TTC0LFK5J1YNAC</t>
  </si>
  <si>
    <t>CFQ7TTC0LFK5JNAC</t>
  </si>
  <si>
    <t>CFQ7TTC0LFK5J1Y1MNAC</t>
  </si>
  <si>
    <t>CFQ7TTC0NGGXB1Y1MNAC</t>
  </si>
  <si>
    <t>CFQ7TTC0NGGXB1YNAC</t>
  </si>
  <si>
    <t>CFQ7TTC0NGGXBNAC</t>
  </si>
  <si>
    <t>CFQ7TTC0NGGXD1Y1MNAC</t>
  </si>
  <si>
    <t>CFQ7TTC0NGGXD1YNAC</t>
  </si>
  <si>
    <t>CFQ7TTC0NGGXDNAC</t>
  </si>
  <si>
    <t>CFQ7TTC0RP6S31Y1MNAC</t>
  </si>
  <si>
    <t>CFQ7TTC0RP6S31YNAC</t>
  </si>
  <si>
    <t>CFQ7TTC0N40091Y1MNAC</t>
  </si>
  <si>
    <t>CFQ7TTC0N40091YNAC</t>
  </si>
  <si>
    <t>CFQ7TTC0N4009NAC</t>
  </si>
  <si>
    <t>CFQ7TTC0N400D1Y1MNAC</t>
  </si>
  <si>
    <t>CFQ7TTC0N400D1YNAC</t>
  </si>
  <si>
    <t>CFQ7TTC0N400DNAC</t>
  </si>
  <si>
    <t>CFQ7TTC0LCH4M1Y1MNAC</t>
  </si>
  <si>
    <t>CFQ7TTC0LCH4M1YNAC</t>
  </si>
  <si>
    <t>CFQ7TTC0LCH4MNAC</t>
  </si>
  <si>
    <t>CFQ7TTC0LSNL4NAC</t>
  </si>
  <si>
    <t>CFQ7TTC0LSNL5NAC</t>
  </si>
  <si>
    <t>CFQ7TTC0RP7631Y1MNAC</t>
  </si>
  <si>
    <t>CFQ7TTC0RP7631YNAC</t>
  </si>
  <si>
    <t>CFQ7TTC0RP7641Y1MNAC</t>
  </si>
  <si>
    <t>CFQ7TTC0RP7641YNAC</t>
  </si>
  <si>
    <t>CFQ7TTC0Q1715NAC</t>
  </si>
  <si>
    <t>CFQ7TTC0Q17151Y1MNAC</t>
  </si>
  <si>
    <t>CFQ7TTC0Q17151YNAC</t>
  </si>
  <si>
    <t>CFQ7TTC0Q1716NAC</t>
  </si>
  <si>
    <t>CFQ7TTC0Q17161Y1MNAC</t>
  </si>
  <si>
    <t>CFQ7TTC0Q17161YNAC</t>
  </si>
  <si>
    <t>CFQ7TTC0LHXTQ1Y1MNAC</t>
  </si>
  <si>
    <t>CFQ7TTC0LHXTQ1YNAC</t>
  </si>
  <si>
    <t>CFQ7TTC0LHXTQNAC</t>
  </si>
  <si>
    <t>CFQ7TTC0LHXJGNAC</t>
  </si>
  <si>
    <t>CFQ7TTC0LHXJ81Y1MNAC</t>
  </si>
  <si>
    <t>CFQ7TTC0LHXJ81YNAC</t>
  </si>
  <si>
    <t>CFQ7TTC0LHXJ8NAC</t>
  </si>
  <si>
    <t>CFQ7TTC0LH0TSNAC</t>
  </si>
  <si>
    <t>CFQ7TTC0LH0TT1Y1MNAC</t>
  </si>
  <si>
    <t>CFQ7TTC0LH0TT1YNAC</t>
  </si>
  <si>
    <t>CFQ7TTC0LH0TTNAC</t>
  </si>
  <si>
    <t>CFQ7TTC0HL73Q1Y1MNAC</t>
  </si>
  <si>
    <t>CFQ7TTC0HL73Q1YNAC</t>
  </si>
  <si>
    <t>CFQ7TTC0HL73QNAC</t>
  </si>
  <si>
    <t>CFQ7TTC0HL73S1Y1MNAC</t>
  </si>
  <si>
    <t>CFQ7TTC0HL73S1YNAC</t>
  </si>
  <si>
    <t>CFQ7TTC0LH0VM1Y1MNAC</t>
  </si>
  <si>
    <t>CFQ7TTC0LH0VM1YNAC</t>
  </si>
  <si>
    <t>CFQ7TTC0LH0VMNAC</t>
  </si>
  <si>
    <t>CFQ7TTC0LH0VNNAC</t>
  </si>
  <si>
    <t>CFQ7TTC0LHWFK1Y1MNAC</t>
  </si>
  <si>
    <t>CFQ7TTC0LHWFK1YNAC</t>
  </si>
  <si>
    <t>CFQ7TTC0LHWFKNAC</t>
  </si>
  <si>
    <t>CFQ7TTC0J7V761Y1MNAC</t>
  </si>
  <si>
    <t>CFQ7TTC0J7V761YNAC</t>
  </si>
  <si>
    <t>CFQ7TTC0J7V76NAC</t>
  </si>
  <si>
    <t>CFQ7TTC0LHPPHNAC</t>
  </si>
  <si>
    <t>CFQ7TTC0LHPPKNAC</t>
  </si>
  <si>
    <t>CFQ7TTC0LHPM91Y1MNAC</t>
  </si>
  <si>
    <t>CFQ7TTC0LHPM91YNAC</t>
  </si>
  <si>
    <t>CFQ7TTC0LHPM9NAC</t>
  </si>
  <si>
    <t>CFQ7TTC0LHPMG1Y1MNAC</t>
  </si>
  <si>
    <t>CFQ7TTC0LHPMG1YNAC</t>
  </si>
  <si>
    <t>CFQ7TTC0LHPMGNAC</t>
  </si>
  <si>
    <t>CFQ7TTC0LHPMD1Y1MNAC</t>
  </si>
  <si>
    <t>CFQ7TTC0LHPMD1YNAC</t>
  </si>
  <si>
    <t>CFQ7TTC0LHPMDNAC</t>
  </si>
  <si>
    <t>CFQ7TTC0LHS9K1Y1MNAC</t>
  </si>
  <si>
    <t>CFQ7TTC0LHS9K1YNAC</t>
  </si>
  <si>
    <t>CFQ7TTC0LHS9KNAC</t>
  </si>
  <si>
    <t>CFQ7TTC0LH1S9NAC</t>
  </si>
  <si>
    <t>CFQ7TTC0LH2H31Y1MNAC</t>
  </si>
  <si>
    <t>CFQ7TTC0LH2H31YNAC</t>
  </si>
  <si>
    <t>CFQ7TTC0LH2H3NAC</t>
  </si>
  <si>
    <t>CFQ7TTC0LH2H21Y1MNAC</t>
  </si>
  <si>
    <t>CFQ7TTC0LH2H21YNAC</t>
  </si>
  <si>
    <t>CFQ7TTC0LH2H2NAC</t>
  </si>
  <si>
    <t>CFQ7TTC0LH13CNAC</t>
  </si>
  <si>
    <t>CFQ7TTC0LH3LKNAC</t>
  </si>
  <si>
    <t>CFQ7TTC0LH3LMNAC</t>
  </si>
  <si>
    <t>CFQ7TTC0LSGZN1Y1MNAC</t>
  </si>
  <si>
    <t>CFQ7TTC0LSGZN1YNAC</t>
  </si>
  <si>
    <t>CFQ7TTC0LSGZNNAC</t>
  </si>
  <si>
    <t>CFQ7TTC0LSGZP1Y1MNAC</t>
  </si>
  <si>
    <t>CFQ7TTC0LSGZP1YNAC</t>
  </si>
  <si>
    <t>CFQ7TTC0LSGZPNAC</t>
  </si>
  <si>
    <t>CFQ7TTC0LSH0H1Y1MNAC</t>
  </si>
  <si>
    <t>CFQ7TTC0LSH0H1YNAC</t>
  </si>
  <si>
    <t>CFQ7TTC0LSH0HNAC</t>
  </si>
  <si>
    <t>CFQ7TTC0LSH0FNAC</t>
  </si>
  <si>
    <t>CFQ7TTC0HL8WLNAC</t>
  </si>
  <si>
    <t>CFQ7TTC0HL8TC1Y1MNAC</t>
  </si>
  <si>
    <t>CFQ7TTC0HL8TC1YNAC</t>
  </si>
  <si>
    <t>CFQ7TTC0HL8TCNAC</t>
  </si>
  <si>
    <t>CFQ7TTC0LHSF11Y1MNAC</t>
  </si>
  <si>
    <t>CFQ7TTC0LHSF11YNAC</t>
  </si>
  <si>
    <t>CFQ7TTC0LHSF1NAC</t>
  </si>
  <si>
    <t>CFQ7TTC0LHSF31Y1MNAC</t>
  </si>
  <si>
    <t>CFQ7TTC0LHSF31YNAC</t>
  </si>
  <si>
    <t>CFQ7TTC0LHSF3NAC</t>
  </si>
  <si>
    <t>CFQ7TTC0RJ8RKNAC</t>
  </si>
  <si>
    <t>CFQ7TTC0RJ8RLNAC</t>
  </si>
  <si>
    <t>CFQ7TTC0RJ8RMNAC</t>
  </si>
  <si>
    <t>CFQ7TTC0RJ8RNNAC</t>
  </si>
  <si>
    <t>CFQ7TTC0RJ8RPNAC</t>
  </si>
  <si>
    <t>CFQ7TTC0RJ8RRNAC</t>
  </si>
  <si>
    <t>CFQ7TTC0RJ8NMNAC</t>
  </si>
  <si>
    <t>CFQ7TTC0RJ8NHNAC</t>
  </si>
  <si>
    <t>CFQ7TTC0RJ8NJ1YNAC</t>
  </si>
  <si>
    <t>CFQ7TTC0RJ8NJ1Y1MNAC</t>
  </si>
  <si>
    <t>CFQ7TTC0RJ8NJNAC</t>
  </si>
  <si>
    <t>CFQ7TTC0RJ8NL1YNAC</t>
  </si>
  <si>
    <t>CFQ7TTC0RJ8NL1Y1MNAC</t>
  </si>
  <si>
    <t>CFQ7TTC0RJ8NLNAC</t>
  </si>
  <si>
    <t>CFQ7TTC0RJ8NNNAC</t>
  </si>
  <si>
    <t>CFQ7TTC0RJ8NPNAC</t>
  </si>
  <si>
    <t>CFQ7TTC0HDB0WNAC</t>
  </si>
  <si>
    <t>CFQ7TTC0HDB0XNAC</t>
  </si>
  <si>
    <t>CFQ7TTC0HD9ZVNAC</t>
  </si>
  <si>
    <t>CFQ7TTC0HDJRRNAC</t>
  </si>
  <si>
    <t>CFQ7TTC0HDJRTNAC</t>
  </si>
  <si>
    <t>CFQ7TTC0HDJRVNAC</t>
  </si>
  <si>
    <t>CFQ7TTC0HDJRZNAC</t>
  </si>
  <si>
    <t>CFQ7TTC0HL82C1Y1MNAC</t>
  </si>
  <si>
    <t>CFQ7TTC0HL82C1YNAC</t>
  </si>
  <si>
    <t>CFQ7TTC0HL82CNAC</t>
  </si>
  <si>
    <t>CFQ7TTC0HD3341Y1MNAC</t>
  </si>
  <si>
    <t>CFQ7TTC0HD3341YNAC</t>
  </si>
  <si>
    <t>CFQ7TTC0HD334NAC</t>
  </si>
  <si>
    <t>CFQ7TTC0HD3221Y1MNAC</t>
  </si>
  <si>
    <t>CFQ7TTC0HD3221YNAC</t>
  </si>
  <si>
    <t>CFQ7TTC0HD322NAC</t>
  </si>
  <si>
    <t>CFQ7TTC0HD3241Y1MNAC</t>
  </si>
  <si>
    <t>CFQ7TTC0HD3241YNAC</t>
  </si>
  <si>
    <t>CFQ7TTC0HD324NAC</t>
  </si>
  <si>
    <t>CFQ7TTC0J1S46NAC</t>
  </si>
  <si>
    <t>CFQ7TTC0J1S47NAC</t>
  </si>
  <si>
    <t>CFQ7TTC0J1RW5NAC</t>
  </si>
  <si>
    <t>CFQ7TTC0J1RW6NAC</t>
  </si>
  <si>
    <t>Advanced Communications (Education Faculty Pricing)</t>
  </si>
  <si>
    <t>Dataverse Database Capacity add-on (Education Pricing)</t>
  </si>
  <si>
    <t>Dataverse File Capacity add-on (Education Pricing)</t>
  </si>
  <si>
    <t>Dataverse Log Capacity add-on (Education Pricing)</t>
  </si>
  <si>
    <t>Dynamics 365 Business Central Database Capacity Overage (Education Student Pricing)</t>
  </si>
  <si>
    <t>Dynamics 365 Business Central Database Capacity 100GB (Education Student Pricing)</t>
  </si>
  <si>
    <t>Dynamics 365 Business Central Database Capacity (Education Student Pricing)</t>
  </si>
  <si>
    <t>Dynamics 365 Business Central Database Capacity Overage (Education Faculty Pricing)</t>
  </si>
  <si>
    <t>Dynamics 365 Business Central Device (Education Faculty Pricing)</t>
  </si>
  <si>
    <t>Dynamics 365 Customer Service Enterprise (Education Student Pricing)</t>
  </si>
  <si>
    <t>0021</t>
  </si>
  <si>
    <t>0023</t>
  </si>
  <si>
    <t>Dynamics 365 Customer Service Professional Attach to Qualifying Dynamics 365 Base Offer (Education Student Pricing)</t>
  </si>
  <si>
    <t>Electronic Invoicing Add-on for Dynamics 365 (Education Faculty Pricing)</t>
  </si>
  <si>
    <t>Electronic Invoicing Add-on for Dynamics 365 (Education Student Pricing)</t>
  </si>
  <si>
    <t>Dynamics 365 Field Service (Education Student Pricing)</t>
  </si>
  <si>
    <t>Dynamics 365 Field Service Attach to Qualifying Dynamics 365 Base Offer (Education Student Pricing)</t>
  </si>
  <si>
    <t>Dynamics 365 Finance (Education Student Pricing)</t>
  </si>
  <si>
    <t>Dynamics 365 Finance Attach to Qualifying Dynamics 365 Base Offer (Education Student Pricing)</t>
  </si>
  <si>
    <t>Dynamics 365 Human Resources (Education Student Pricing)</t>
  </si>
  <si>
    <t>Dynamics 365 Human Resources Self Service (Education Student Pricing)</t>
  </si>
  <si>
    <t>Dynamics 365 Human Resources Sandbox (Education Student Pricing)</t>
  </si>
  <si>
    <t>001B</t>
  </si>
  <si>
    <t>Dynamics 365 Human Resources Attach to Qualifying Dynamics 365 Base Offer (Education Student Pricing)</t>
  </si>
  <si>
    <t>Dynamics 365 Intelligent Order Management (Education Faculty Pricing)</t>
  </si>
  <si>
    <t>Dynamics 365 Intelligent Order Management (Education Student Pricing)</t>
  </si>
  <si>
    <t>Dynamics 365 Operations - Sandbox Tier 4:Standard Performance Testing (Education Faculty Pricing)</t>
  </si>
  <si>
    <t>Dynamics 365 Operations - Sandbox Tier 5:Premier Performance Testing (Education Faculty Pricing)</t>
  </si>
  <si>
    <t>Dynamics 365 Project Operations (Education Student Pricing)</t>
  </si>
  <si>
    <t>Dynamics 365 Project Operations Attach (Education Student Pricing)</t>
  </si>
  <si>
    <t>Dynamics 365 Sales Enterprise Edition (Education Student Pricing)</t>
  </si>
  <si>
    <t>Dynamics 365 Sales Insights (Education Student Pricing)</t>
  </si>
  <si>
    <t>Dynamics 365 Sales Professional Attach to Qualifying Dynamics 365 Base Offer (Education Student Pricing)</t>
  </si>
  <si>
    <t>001R</t>
  </si>
  <si>
    <t>Dynamics 365 Supply Chain Management Attach to Qualifying Dynamics 365 Base Offer (Education Student Pricing)</t>
  </si>
  <si>
    <t>Dynamics 365 Supply Chain Management (Education Student Pricing)</t>
  </si>
  <si>
    <t>Dynamics 365 Team Members (Education Faculty Pricing)</t>
  </si>
  <si>
    <t>Dynamics 365 Team Members (Education Student Pricing)</t>
  </si>
  <si>
    <t>Microsoft 365 A3 - Unattended License (Education Faculty Pricing)</t>
  </si>
  <si>
    <t>Microsoft 365 A5 (Education Student Pricing)</t>
  </si>
  <si>
    <t>Microsoft 365 A5 (Education Faculty Pricing)</t>
  </si>
  <si>
    <t>CFQ7TTC0J1ZQ</t>
  </si>
  <si>
    <t>Microsoft 365 A5 Compliance (Education Faculty Pricing)</t>
  </si>
  <si>
    <t>Microsoft 365 Apps  use benefits (Education Student Pricing)</t>
  </si>
  <si>
    <t>Microsoft 365 Apps  (Education Faculty Pricing)</t>
  </si>
  <si>
    <t>Microsoft 365 A5 Information Protection and Governance for faculty</t>
  </si>
  <si>
    <t>Microsoft Copilot for Microsoft 365 A3 and A5 (Education Faculty Pricing)</t>
  </si>
  <si>
    <t>Microsoft Defender for Cloud Apps (Education Faculty Pricing)</t>
  </si>
  <si>
    <t>Microsoft Defender for Cloud Apps (Education Student Pricing)</t>
  </si>
  <si>
    <t>Microsoft Defender for Endpoint P1 (Education Faculty Pricing)</t>
  </si>
  <si>
    <t>Microsoft Defender for Identity (Education Faculty Pricing)</t>
  </si>
  <si>
    <t>Microsoft Defender for Identity (Education Student Pricing)</t>
  </si>
  <si>
    <t>Microsoft Defender Vulnerability Management (Education Faculty Pricing)</t>
  </si>
  <si>
    <t>Microsoft Defender Vulnerability Management (Education Student Pricing)</t>
  </si>
  <si>
    <t>Microsoft Defender Vulnerability Management Add-on (Education Student Pricing)</t>
  </si>
  <si>
    <t>Azure Active Directory Premium P1 (Education Faculty Pricing)</t>
  </si>
  <si>
    <t>Azure Active Directory Premium P1 (Education Student Pricing)</t>
  </si>
  <si>
    <t>Microsoft Entra ID P2 (Education Student Pricing)</t>
  </si>
  <si>
    <t>001H</t>
  </si>
  <si>
    <t>Azure Active Directory Premium P2 (Education Student Pricing)</t>
  </si>
  <si>
    <t>Azure Active Directory Premium P2 (Education Faculty Pricing)</t>
  </si>
  <si>
    <t>Microsoft Intune Advanced Analytics (Education Student Pricing)</t>
  </si>
  <si>
    <t>Microsoft Intune Advanced Analytics (Education Faculty Pricing)</t>
  </si>
  <si>
    <t>Microsoft Intune Endpoint Privilege Management (Education Faculty Pricing)</t>
  </si>
  <si>
    <t>Microsoft Intune Enterprise Application Management (Education Student Pricing)</t>
  </si>
  <si>
    <t>Microsoft Intune Enterprise Application Management (Education Faculty Pricing)</t>
  </si>
  <si>
    <t>Microsoft Intune (Education Student Pricing)</t>
  </si>
  <si>
    <t>Microsoft Intune Plan 2 (Education Student Pricing)</t>
  </si>
  <si>
    <t>Microsoft Intune Plan 2 (Education Faculty Pricing)</t>
  </si>
  <si>
    <t>Microsoft Sustainability Manager (Education Faculty Pricing)</t>
  </si>
  <si>
    <t>Microsoft Sustainability Manager (Education Student Pricing)</t>
  </si>
  <si>
    <t>Microsoft 365 Domestic and International Calling Plan (Education Faculty Pricing)</t>
  </si>
  <si>
    <t>Microsoft Teams Domestic Calling Plan (Education Faculty Pricing)</t>
  </si>
  <si>
    <t>Microsoft Teams Phone Standard for student (Education Student Pricing)</t>
  </si>
  <si>
    <t>Teams Phone with Calling Plan (country zone 1 - US) (Education Faculty Pricing)</t>
  </si>
  <si>
    <t>Microsoft Teams Phone with Calling Plan (country zone 1 - UK/Canada) (Education Faculty Pricing)</t>
  </si>
  <si>
    <t>Common Area Phone (Education Student Pricing)</t>
  </si>
  <si>
    <t>Microsoft Viva Insights (Education Faculty Pricing)</t>
  </si>
  <si>
    <t>Microsoft Viva (Education Faculty Pricing)</t>
  </si>
  <si>
    <t>Office 365 A5 (Education Faculty Pricing)</t>
  </si>
  <si>
    <t>Office 365 A5 (Education Student Pricing)</t>
  </si>
  <si>
    <t>Office 365 A5 without Audio Conferencing (Education Faculty Pricing)</t>
  </si>
  <si>
    <t>Office 365 Extra File Storage (Education Faculty Pricing)</t>
  </si>
  <si>
    <t>Power Apps Premium (Education Faculty Pricing)</t>
  </si>
  <si>
    <t>Power Apps Premium (Education Student Pricing)</t>
  </si>
  <si>
    <t>Power Automate Premium (Education Faculty Pricing)</t>
  </si>
  <si>
    <t>Power Automate Premium (Education Student Pricing)</t>
  </si>
  <si>
    <t>Power Automate unattended RPA add-on (Education Student Pricing)</t>
  </si>
  <si>
    <t>Power BI Premium Per User Add-On (Education Faculty Pricing)</t>
  </si>
  <si>
    <t>002X</t>
  </si>
  <si>
    <t>Power BI Pro (Education Faculty Pricing)</t>
  </si>
  <si>
    <t>Power BI Pro (Education Student Pricing)</t>
  </si>
  <si>
    <t>Power Pages authenticated users T3 min 1,000 units - 100 users/per site/month capacity pack (Education Student Pricing)</t>
  </si>
  <si>
    <t>Power Pages authenticated users T3 min 1,000 units - 100 users/per site/month capacity pack (Education Faculty Pricing)</t>
  </si>
  <si>
    <t>Pro Direct Support for Dynamics 365 Operations (Education Student Pricing)</t>
  </si>
  <si>
    <t>CFQ7TTC0HL82</t>
  </si>
  <si>
    <t>Universal Print volume add-on (500 jobs) - Microsoft 365 (Education Faculty Pricing)</t>
  </si>
  <si>
    <t>Visio Plan 1 (Education Faculty Pricing)</t>
  </si>
  <si>
    <t>Visio Plan 2 (Education Faculty Pricing)</t>
  </si>
  <si>
    <t>Visio Plan 2 (Education Student Pricing)</t>
  </si>
  <si>
    <t>Microsoft 365 A5 Compliance</t>
  </si>
  <si>
    <t>CFQ7TTC0HKJ6</t>
  </si>
  <si>
    <t>CFQ7TTC0P4WT</t>
  </si>
  <si>
    <t>Planner Plan 1</t>
  </si>
  <si>
    <t>RUC000041Y1MNAC</t>
  </si>
  <si>
    <t>Dynamics 365 Customer Voice USL</t>
  </si>
  <si>
    <t>RUC000041YNAC</t>
  </si>
  <si>
    <t>RUC00004NAC</t>
  </si>
  <si>
    <t>CFQ7TTC0P17W11Y1MNAC</t>
  </si>
  <si>
    <t>Dynamics 365 Supply Chain Management Premium</t>
  </si>
  <si>
    <t>CFQ7TTC0P17W11YNAC</t>
  </si>
  <si>
    <t>CFQ7TTC0LH18P1Y1MNAC</t>
  </si>
  <si>
    <t>Microsoft 365 Business Basic (no Teams)</t>
  </si>
  <si>
    <t>CFQ7TTC0LH18PNAC</t>
  </si>
  <si>
    <t>CFQ7TTC0LH18P1YNAC</t>
  </si>
  <si>
    <t>CFQ7TTC0LCHCN1Y1MNAC</t>
  </si>
  <si>
    <t>Microsoft 365 Business Premium (no Teams)</t>
  </si>
  <si>
    <t>CFQ7TTC0LCHCNNAC</t>
  </si>
  <si>
    <t>CFQ7TTC0LCHCN1YNAC</t>
  </si>
  <si>
    <t>CFQ7TTC0LDPB11Y1MNAC</t>
  </si>
  <si>
    <t>Microsoft 365 Business Standard (no Teams)</t>
  </si>
  <si>
    <t>CFQ7TTC0LDPB1NAC</t>
  </si>
  <si>
    <t>CFQ7TTC0LDPB11YNAC</t>
  </si>
  <si>
    <t>CFQ7TTC0LFLX11Y1MNAC</t>
  </si>
  <si>
    <t>Microsoft 365 E3 (no Teams)</t>
  </si>
  <si>
    <t>CFQ7TTC0LFLX1NAC</t>
  </si>
  <si>
    <t>CFQ7TTC0LFLX11YNAC</t>
  </si>
  <si>
    <t>CFQ7TTC0LFLX01Y1MNAC</t>
  </si>
  <si>
    <t>Microsoft 365 E3 (no Teams) - Unattended License</t>
  </si>
  <si>
    <t>CFQ7TTC0LFLX0NAC</t>
  </si>
  <si>
    <t>CFQ7TTC0LFLX01YNAC</t>
  </si>
  <si>
    <t>CFQ7TTC0LFLZL1Y1MNAC</t>
  </si>
  <si>
    <t>Microsoft 365 E5 (no Teams)</t>
  </si>
  <si>
    <t>CFQ7TTC0LFLZLNAC</t>
  </si>
  <si>
    <t>CFQ7TTC0LFLZL1YNAC</t>
  </si>
  <si>
    <t>CFQ7TTC0MBMDT1Y1MNAC</t>
  </si>
  <si>
    <t>Microsoft 365 F1 (no Teams)</t>
  </si>
  <si>
    <t>CFQ7TTC0MBMDTNAC</t>
  </si>
  <si>
    <t>CFQ7TTC0MBMDT1YNAC</t>
  </si>
  <si>
    <t>CFQ7TTC0LH0531Y1MNAC</t>
  </si>
  <si>
    <t>Microsoft 365 F3 (no Teams)</t>
  </si>
  <si>
    <t>CFQ7TTC0LH053NAC</t>
  </si>
  <si>
    <t>CFQ7TTC0LH0531YNAC</t>
  </si>
  <si>
    <t>CFQ7TTC0MZJF91Y1MNAC</t>
  </si>
  <si>
    <t>Microsoft Teams Enterprise</t>
  </si>
  <si>
    <t>CFQ7TTC0MZJF9NAC</t>
  </si>
  <si>
    <t>CFQ7TTC0MZJF91YNAC</t>
  </si>
  <si>
    <t>CFQ7TTC0LF8QS1Y1MNAC</t>
  </si>
  <si>
    <t>Office 365 E1 (no Teams)</t>
  </si>
  <si>
    <t>CFQ7TTC0LF8QSNAC</t>
  </si>
  <si>
    <t>CFQ7TTC0LF8QS1YNAC</t>
  </si>
  <si>
    <t>CFQ7TTC0LF8R01Y1MNAC</t>
  </si>
  <si>
    <t>Office 365 E3 (no Teams)</t>
  </si>
  <si>
    <t>CFQ7TTC0LF8R0NAC</t>
  </si>
  <si>
    <t>CFQ7TTC0LF8R01YNAC</t>
  </si>
  <si>
    <t>CFQ7TTC0LF8SJ1Y1MNAC</t>
  </si>
  <si>
    <t>Office 365 E5 (no Teams)</t>
  </si>
  <si>
    <t>CFQ7TTC0LF8SJNAC</t>
  </si>
  <si>
    <t>CFQ7TTC0LF8SJ1YNAC</t>
  </si>
  <si>
    <t>CFQ7TTC0LGZWF1Y1MNAC</t>
  </si>
  <si>
    <t>Office 365 F3 (no Teams)</t>
  </si>
  <si>
    <t>CFQ7TTC0LGZWFNAC</t>
  </si>
  <si>
    <t>CFQ7TTC0LGZWF1YNAC</t>
  </si>
  <si>
    <t>CFQ7TTC0HDK0D1Y1MNAC</t>
  </si>
  <si>
    <t>CFQ7TTC0HDK0DNAC</t>
  </si>
  <si>
    <t>CFQ7TTC0HDK0D1YNAC</t>
  </si>
  <si>
    <t>CFQ7TTC0LHQD41Y1MNAC</t>
  </si>
  <si>
    <t>CFQ7TTC0LHQD4NAC</t>
  </si>
  <si>
    <t>CFQ7TTC0LHQD41YNAC</t>
  </si>
  <si>
    <t>CFQ7TTC0LHPL31Y1MNAC</t>
  </si>
  <si>
    <t>CFQ7TTC0LHPL3NAC</t>
  </si>
  <si>
    <t>CFQ7TTC0LHPL31YNAC</t>
  </si>
  <si>
    <t>CFQ7TTC0LHPJ81Y1MNAC</t>
  </si>
  <si>
    <t>CFQ7TTC0LHPJ8NAC</t>
  </si>
  <si>
    <t>CFQ7TTC0LHPJ81YNAC</t>
  </si>
  <si>
    <t>CFQ7TTC0J1ZQ61Y1MNAC</t>
  </si>
  <si>
    <t>CFQ7TTC0J1ZQ6NAC</t>
  </si>
  <si>
    <t>CFQ7TTC0J1ZQ61YNAC</t>
  </si>
  <si>
    <t>CFQ7TTC0J1KP91Y1MNAC</t>
  </si>
  <si>
    <t>CFQ7TTC0J1KP9NAC</t>
  </si>
  <si>
    <t>CFQ7TTC0J1KP91YNAC</t>
  </si>
  <si>
    <t>CFQ7TTC0LHSLH1Y1MNAC</t>
  </si>
  <si>
    <t>CFQ7TTC0LHSLHNAC</t>
  </si>
  <si>
    <t>CFQ7TTC0LHSLH1YNAC</t>
  </si>
  <si>
    <t>CFQ7TTC0LHSLN1Y1MNAC</t>
  </si>
  <si>
    <t>CFQ7TTC0LHSLNNAC</t>
  </si>
  <si>
    <t>CFQ7TTC0LHSLN1YNAC</t>
  </si>
  <si>
    <t>CFQ7TTC0LHR4R1Y1MNAC</t>
  </si>
  <si>
    <t>CFQ7TTC0LHR4RNAC</t>
  </si>
  <si>
    <t>CFQ7TTC0LHR4R1YNAC</t>
  </si>
  <si>
    <t>CFQ7TTC0HD6VJ1Y1MNAC</t>
  </si>
  <si>
    <t>CFQ7TTC0HD6VJNAC</t>
  </si>
  <si>
    <t>CFQ7TTC0HD6VJ1YNAC</t>
  </si>
  <si>
    <t>CFQ7TTC0HD6VK1Y1MNAC</t>
  </si>
  <si>
    <t>CFQ7TTC0HD6VKNAC</t>
  </si>
  <si>
    <t>CFQ7TTC0HD6VK1YNAC</t>
  </si>
  <si>
    <t>CFQ7TTC0HD6TM1Y1MNAC</t>
  </si>
  <si>
    <t>CFQ7TTC0HD6TMNAC</t>
  </si>
  <si>
    <t>CFQ7TTC0HD6TM1YNAC</t>
  </si>
  <si>
    <t>CFQ7TTC0HD6SJ1Y1MNAC</t>
  </si>
  <si>
    <t>CFQ7TTC0HD6SJNAC</t>
  </si>
  <si>
    <t>CFQ7TTC0HD6SJ1YNAC</t>
  </si>
  <si>
    <t>CFQ7TTC0HD6SK1Y1MNAC</t>
  </si>
  <si>
    <t>CFQ7TTC0HD6SKNAC</t>
  </si>
  <si>
    <t>CFQ7TTC0HD6SK1YNAC</t>
  </si>
  <si>
    <t>CFQ7TTC0LHRRQNAC</t>
  </si>
  <si>
    <t>CFQ7TTC0LHXHQ1Y1MNAC</t>
  </si>
  <si>
    <t>CFQ7TTC0LHXHQNAC</t>
  </si>
  <si>
    <t>CFQ7TTC0LHXHQ1YNAC</t>
  </si>
  <si>
    <t>CFQ7TTC0JPGVC1Y1MNAC</t>
  </si>
  <si>
    <t>CFQ7TTC0JPGVCNAC</t>
  </si>
  <si>
    <t>CFQ7TTC0JPGVC1YNAC</t>
  </si>
  <si>
    <t>CFQ7TTC0RP6S3NAC</t>
  </si>
  <si>
    <t>CFQ7TTC0RP6S61Y1MNAC</t>
  </si>
  <si>
    <t>CFQ7TTC0RP6S6NAC</t>
  </si>
  <si>
    <t>CFQ7TTC0RP6S61YNAC</t>
  </si>
  <si>
    <t>CFQ7TTC0RP763NAC</t>
  </si>
  <si>
    <t>CFQ7TTC0RP764NAC</t>
  </si>
  <si>
    <t>CFQ7TTC0RZFJ3NAC</t>
  </si>
  <si>
    <t>CFQ7TTC0RZFJ61Y1MNAC</t>
  </si>
  <si>
    <t>CFQ7TTC0RZFJ6NAC</t>
  </si>
  <si>
    <t>CFQ7TTC0RZFJ61YNAC</t>
  </si>
  <si>
    <t>CFQ7TTC0LH0C51Y1MNAC</t>
  </si>
  <si>
    <t>CFQ7TTC0LH0C5NAC</t>
  </si>
  <si>
    <t>CFQ7TTC0LH0C51YNAC</t>
  </si>
  <si>
    <t>CFQ7TTC0LH0C61Y1MNAC</t>
  </si>
  <si>
    <t>CFQ7TTC0LH0C6NAC</t>
  </si>
  <si>
    <t>CFQ7TTC0LH0C61YNAC</t>
  </si>
  <si>
    <t>CFQ7TTC0LHPGC1Y1MNAC</t>
  </si>
  <si>
    <t>CFQ7TTC0LHPGCNAC</t>
  </si>
  <si>
    <t>CFQ7TTC0LHPGC1YNAC</t>
  </si>
  <si>
    <t>CFQ7TTC0LHPGD1Y1MNAC</t>
  </si>
  <si>
    <t>CFQ7TTC0LHPGDNAC</t>
  </si>
  <si>
    <t>CFQ7TTC0LHPGD1YNAC</t>
  </si>
  <si>
    <t>CFQ7TTC0LHXTR1Y1MNAC</t>
  </si>
  <si>
    <t>CFQ7TTC0LHXTRNAC</t>
  </si>
  <si>
    <t>CFQ7TTC0LHXTR1YNAC</t>
  </si>
  <si>
    <t>CFQ7TTC0LHXJB1Y1MNAC</t>
  </si>
  <si>
    <t>CFQ7TTC0LHXJBNAC</t>
  </si>
  <si>
    <t>CFQ7TTC0LHXJB1YNAC</t>
  </si>
  <si>
    <t>CFQ7TTC0HL73W1Y1MNAC</t>
  </si>
  <si>
    <t>CFQ7TTC0HL73W1YNAC</t>
  </si>
  <si>
    <t>CFQ7TTC0QW7CV1Y1MNAC</t>
  </si>
  <si>
    <t>CFQ7TTC0QW7CV1YNAC</t>
  </si>
  <si>
    <t>CFQ7TTC0LFHZ41Y1MNAC</t>
  </si>
  <si>
    <t>CFQ7TTC0LFHZ41YNAC</t>
  </si>
  <si>
    <t>CFQ7TTC0LHPMB1Y1MNAC</t>
  </si>
  <si>
    <t>CFQ7TTC0LHPMBNAC</t>
  </si>
  <si>
    <t>CFQ7TTC0LHPMB1YNAC</t>
  </si>
  <si>
    <t>CFQ7TTC0MFT9C1Y1MNAC</t>
  </si>
  <si>
    <t>CFQ7TTC0MFT9CNAC</t>
  </si>
  <si>
    <t>CFQ7TTC0MFT9C1YNAC</t>
  </si>
  <si>
    <t>CFQ7TTC0MFT9D1Y1MNAC</t>
  </si>
  <si>
    <t>CFQ7TTC0MFT9DNAC</t>
  </si>
  <si>
    <t>CFQ7TTC0MFT9D1YNAC</t>
  </si>
  <si>
    <t>CFQ7TTC0S6D5C1Y1MNAC</t>
  </si>
  <si>
    <t>CFQ7TTC0S6D5CNAC</t>
  </si>
  <si>
    <t>CFQ7TTC0S6D5C1YNAC</t>
  </si>
  <si>
    <t>CFQ7TTC0S6D5D1Y1MNAC</t>
  </si>
  <si>
    <t>CFQ7TTC0S6D5DNAC</t>
  </si>
  <si>
    <t>CFQ7TTC0S6D5D1YNAC</t>
  </si>
  <si>
    <t>CFQ7TTC0HL8WK1Y1MNAC</t>
  </si>
  <si>
    <t>CFQ7TTC0HL8WKNAC</t>
  </si>
  <si>
    <t>CFQ7TTC0HL8WK1YNAC</t>
  </si>
  <si>
    <t>CFQ7TTC0HL8TF1Y1MNAC</t>
  </si>
  <si>
    <t>CFQ7TTC0HL8TFNAC</t>
  </si>
  <si>
    <t>CFQ7TTC0HL8TF1YNAC</t>
  </si>
  <si>
    <t>CFQ7TTC0HD9ZX1Y1MNAC</t>
  </si>
  <si>
    <t>CFQ7TTC0HD9ZXNAC</t>
  </si>
  <si>
    <t>CFQ7TTC0HD9ZX1YNAC</t>
  </si>
  <si>
    <t>CFQ7TTC0LHR591Y1MNAC</t>
  </si>
  <si>
    <t>CFQ7TTC0LHR59NAC</t>
  </si>
  <si>
    <t>CFQ7TTC0LHR591YNAC</t>
  </si>
  <si>
    <t>CFQ7TTC0HDJR51Y1MNAC</t>
  </si>
  <si>
    <t>CFQ7TTC0HDJR5NAC</t>
  </si>
  <si>
    <t>CFQ7TTC0HDJR51YNAC</t>
  </si>
  <si>
    <t>CFQ7TTC0HD3321Y1MNAC</t>
  </si>
  <si>
    <t>CFQ7TTC0HD332NAC</t>
  </si>
  <si>
    <t>CFQ7TTC0HD3321YNAC</t>
  </si>
  <si>
    <t>CFQ7TTC0HVZG71Y1MNAC</t>
  </si>
  <si>
    <t>CFQ7TTC0HVZG7NAC</t>
  </si>
  <si>
    <t>CFQ7TTC0HVZG71YNAC</t>
  </si>
  <si>
    <t>Advanced Communications (Education Student Pricing)</t>
  </si>
  <si>
    <t>Advanced eDiscovery Storage (Education Faculty Pricing)</t>
  </si>
  <si>
    <t>Dynamics 365 Asset Management Addl Assets (Education Faculty Pricing)</t>
  </si>
  <si>
    <t>Dynamics 365 Business Central Essentials Attach (Educational Student Pricing)</t>
  </si>
  <si>
    <t>Dynamics 365 Business Central Essentials Attach (Educational Faculty Pricing)</t>
  </si>
  <si>
    <t>Dynamics 365 Commerce (Education Student Pricing)</t>
  </si>
  <si>
    <t>Dynamics 365 Commerce (Education Faculty Pricing)</t>
  </si>
  <si>
    <t>Dynamics 365 Customer Insights Journeys T2 Interacted People (Educational Faculty Pricing)</t>
  </si>
  <si>
    <t>Dynamics 365 Customer Insights - (Education Faculty Pricing)</t>
  </si>
  <si>
    <t>Dynamics 365 Customer Insights Journeys T1 Interacted People - (Education Faculty Pricing)</t>
  </si>
  <si>
    <t>Dynamics 365 Customer Insights Data T2 Unified People - (Education Student Pricing)</t>
  </si>
  <si>
    <t>Dynamics 365 Customer Insights Journeys T3 Interacted People - (Education Student Pricing)</t>
  </si>
  <si>
    <t>Dynamics 365 Customer Insights Journeys T3 Interacted People - (Education Faculty Pricing)</t>
  </si>
  <si>
    <t>Dynamics 365 Customer Insights Data T3 Unified People - (Education Student Pricing)</t>
  </si>
  <si>
    <t>Dynamics 365 Customer Insights Data T3 Unified People - (Education Faculty Pricing)</t>
  </si>
  <si>
    <t>Dynamics 365 Finance Premium (Education Student Pricing)</t>
  </si>
  <si>
    <t>Dynamics 365 Finance Premium (Education Faculty Pricing)</t>
  </si>
  <si>
    <t>Dynamics 365 Sales Professional (Education Faculty Pricing)</t>
  </si>
  <si>
    <t>Dynamics 365 Sales Professional (Education Student Pricing)</t>
  </si>
  <si>
    <t>CFQ7TTC0P17W</t>
  </si>
  <si>
    <t>Dynamics 365 Supply Chain Management Premium (Education Student Pricing)</t>
  </si>
  <si>
    <t>Dynamics 365 Supply Chain Management Premium (Education Faculty Pricing)</t>
  </si>
  <si>
    <t>002P</t>
  </si>
  <si>
    <t>Dynamics 365 Commerce Scale Unit Standard - Cloud (Education Student Pricing)</t>
  </si>
  <si>
    <t>002R</t>
  </si>
  <si>
    <t>Dynamics 365 Commerce Scale Unit Premium - Cloud (Education Faculty Pricing)</t>
  </si>
  <si>
    <t>002S</t>
  </si>
  <si>
    <t>Dynamics 365 Commerce Scale Unit Premium - Cloud (Education Student Pricing)</t>
  </si>
  <si>
    <t>002V</t>
  </si>
  <si>
    <t>Dynamics 365 Commerce Scale Unit Standard - Cloud (Education Faculty Pricing)</t>
  </si>
  <si>
    <t>002W</t>
  </si>
  <si>
    <t>Dynamics 365 Commerce Scale Unit Basic - Cloud (Education Student Pricing)</t>
  </si>
  <si>
    <t>Dynamics 365 Commerce Scale Unit Basic - Cloud (Education Faculty Pricing)</t>
  </si>
  <si>
    <t>Microsoft 365 A3 - Unattended License (Education Student Pricing)</t>
  </si>
  <si>
    <t>Microsoft 365 A5 without Audio Conferencing (Education Student Pricing)</t>
  </si>
  <si>
    <t>Microsoft 365 A5 Compliance (Education Student Pricing)</t>
  </si>
  <si>
    <t>Microsoft 365 A5 Security (Education Student Pricing)</t>
  </si>
  <si>
    <t>Microsoft 365 Audio Conferencing (Education Student Pricing)</t>
  </si>
  <si>
    <t>Extended Dial-out Minutes to USA/CAN  (Education Faculty Pricing)</t>
  </si>
  <si>
    <t>Compliance Manager Premium Assessment Add-On (Education Pricing)</t>
  </si>
  <si>
    <t>Microsoft 365 A5 eDiscovery and Audit (Education Faculty Pricing)</t>
  </si>
  <si>
    <t>Microsoft 365 A5 eDiscovery and Audit (Education Student Pricing)</t>
  </si>
  <si>
    <t>Microsoft 365 A5 Information Protection and Governance (Education Student Pricing)</t>
  </si>
  <si>
    <t>Microsoft 365 A5 Insider Risk Management (Education Student Pricing)</t>
  </si>
  <si>
    <t>Microsoft 365 A5 Insider Risk Management (Education Faculty Pricing)</t>
  </si>
  <si>
    <t>Microsoft Defender for Office 365 (Plan 2) Student (Education Student Pricing)</t>
  </si>
  <si>
    <t>Microsoft Defender Vulnerability Management Add-On Server (Educational Faculty Pricing)</t>
  </si>
  <si>
    <t>Microsoft Intune Endpoint Privilege Management (Education Student Pricing)</t>
  </si>
  <si>
    <t>Microsoft Intune Suite (Education Student Pricing)</t>
  </si>
  <si>
    <t>Microsoft Stream Plan 2 for Office 365 Add-On (Education Student Pricing)</t>
  </si>
  <si>
    <t>Microsoft Stream Plan 2 for Office 365 Add-On (Education Faculty Pricing)</t>
  </si>
  <si>
    <t>Microsoft Stream Storage Add-On (500 GB) (Education Student Pricing)</t>
  </si>
  <si>
    <t>Microsoft Stream Storage Add-On (500 GB) (Education Faculty Pricing)</t>
  </si>
  <si>
    <t>Microsoft 365 Domestic and International Calling Plan (Education Student Pricing)</t>
  </si>
  <si>
    <t>Microsoft Teams Domestic Calling Plan (120 min) (Education Student Pricing)</t>
  </si>
  <si>
    <t>Microsoft Teams Phone with Calling Plan (country zone 2) (Education Faculty Pricing)</t>
  </si>
  <si>
    <t>Microsoft Teams Rooms Pro without Audio Conferencing (Education Faculty Pricing)</t>
  </si>
  <si>
    <t>CFQ7TTC0LFHZ</t>
  </si>
  <si>
    <t>Minecraft Education Edition per user (Education Faculty Pricing)</t>
  </si>
  <si>
    <t>Office 365 A5 without Audio Conferencing (Education Student Pricing)</t>
  </si>
  <si>
    <t>Power Automate per process (Educational Student Pricing)</t>
  </si>
  <si>
    <t>Power Automate per process (Educational Faculty Pricing)</t>
  </si>
  <si>
    <t>Power Automate Process Mining (Education Student Pricing)</t>
  </si>
  <si>
    <t>Power Automate Process Mining (Education Faculty Pricing)</t>
  </si>
  <si>
    <t>Power BI Premium Per User (Education Student Pricing)</t>
  </si>
  <si>
    <t>Power BI Premium Per User Add-On (Education Student Pricing)</t>
  </si>
  <si>
    <t>Priva Privacy Risk Management (Education Faculty Pricing)</t>
  </si>
  <si>
    <t>Priva Subject Rights Requests (10) (Education Faculty Pricing)</t>
  </si>
  <si>
    <t>Priva Subject Rights Requests (1) (Education Faculty Pricing)</t>
  </si>
  <si>
    <t>Skype for Business Plus CAL (Education Faculty Pricing)</t>
  </si>
  <si>
    <t>Universal Print volume add-on (10k jobs) (Education Faculty Pricing)</t>
  </si>
  <si>
    <t>Visio Plan 1  (Education Student Pricing)</t>
  </si>
  <si>
    <t>Microsoft Viva Learning (Education Faculty Pricing)</t>
  </si>
  <si>
    <t>CFQ7TTC0HL8Z261YNAC</t>
  </si>
  <si>
    <t>SHAREPOINTSTA1Y1MNAC</t>
  </si>
  <si>
    <t>CFQ7TTC0RM8KMNAC</t>
  </si>
  <si>
    <t>CFQ7TTC0RM8KM1YNAC</t>
  </si>
  <si>
    <t>CFQ7TTC0RM8KM1Y1MNAC</t>
  </si>
  <si>
    <t>CFQ7TTC0RM8KPNAC</t>
  </si>
  <si>
    <t>CFQ7TTC0RM8KP1YNAC</t>
  </si>
  <si>
    <t>CFQ7TTC0RM8KP1Y1MNAC</t>
  </si>
  <si>
    <t>Teams Premium for Faculty (Education Faculty Pricing)</t>
  </si>
  <si>
    <t>Teams Premium for Students (Education Student Pricing)</t>
  </si>
  <si>
    <t>DYNSALESNAC1Y1MNAC</t>
  </si>
  <si>
    <t>CFQ7TTC0MN4B11YNAC</t>
  </si>
  <si>
    <t>CFQ7TTC0MN4B11Y1MNAC</t>
  </si>
  <si>
    <t>Microsoft Viva Glint</t>
  </si>
  <si>
    <t>CFQ7TTC0MN4B</t>
  </si>
  <si>
    <t>CFQ7TTC0HBSM</t>
  </si>
  <si>
    <t>0020</t>
  </si>
  <si>
    <t>002T</t>
  </si>
  <si>
    <t>CFQ7TTC0MZJF</t>
  </si>
  <si>
    <t>001S</t>
  </si>
  <si>
    <t>DG7GMGF0GJC231YANAC</t>
  </si>
  <si>
    <t>DG7GMGF0GJC213YANAC</t>
  </si>
  <si>
    <t>DG7GMGF0FKZX31YANAC</t>
  </si>
  <si>
    <t>CSPSOFTP205NAC</t>
  </si>
  <si>
    <t>CSPSOFTP206NAC</t>
  </si>
  <si>
    <t>CSPSOFTP207NAC</t>
  </si>
  <si>
    <t>CSPSOFTP208NAC</t>
  </si>
  <si>
    <t>CSPSOFTP209NAC</t>
  </si>
  <si>
    <t>CSPSOFTP210NAC</t>
  </si>
  <si>
    <t>CSPSOFTP211NAC</t>
  </si>
  <si>
    <t>CSPSOFTP212NAC</t>
  </si>
  <si>
    <t>CSPSOFTP213NAC</t>
  </si>
  <si>
    <t>CSPSOFTP214NAC</t>
  </si>
  <si>
    <t>CSPSOFTP215NAC</t>
  </si>
  <si>
    <t>CSPSOFTP216NAC</t>
  </si>
  <si>
    <t>CSPSOFTP217NAC</t>
  </si>
  <si>
    <t>CSPSOFTP218NAC</t>
  </si>
  <si>
    <t>CSPSOFTP219NAC</t>
  </si>
  <si>
    <t>CSPSOFTP220NAC</t>
  </si>
  <si>
    <t>DG7GMGF0PN5J</t>
  </si>
  <si>
    <t>DG7GMGF0PN5H</t>
  </si>
  <si>
    <t>DG7GMGF0PN5G</t>
  </si>
  <si>
    <t>DG7GMGF0PN5F</t>
  </si>
  <si>
    <t>DG7GMGF0PN5D</t>
  </si>
  <si>
    <t>DG7GMGF0PN5C</t>
  </si>
  <si>
    <t>DG7GMGF0PN5V</t>
  </si>
  <si>
    <t>DG7GMGF0PN5W</t>
  </si>
  <si>
    <t>DG7GMGF0PN47</t>
  </si>
  <si>
    <t>DG7GMGF0PN46</t>
  </si>
  <si>
    <t>DG7GMGF0PN45</t>
  </si>
  <si>
    <t>DG7GMGF0PN44</t>
  </si>
  <si>
    <t>DG7GMGF0PN43</t>
  </si>
  <si>
    <t>DG7GMGF0PN42</t>
  </si>
  <si>
    <t>DG7GMGF0PN41</t>
  </si>
  <si>
    <t>DG7GMGF0PN40</t>
  </si>
  <si>
    <t>Access LTSC 2024</t>
  </si>
  <si>
    <t>Excel LTSC 2024</t>
  </si>
  <si>
    <t>Excel LTSC for Mac 2024</t>
  </si>
  <si>
    <t>Office LTSC Professional Plus 2024</t>
  </si>
  <si>
    <t>Office LTSC Standard 2024</t>
  </si>
  <si>
    <t>Office LTSC Standard for Mac 2024</t>
  </si>
  <si>
    <t>Outlook LTSC 2024</t>
  </si>
  <si>
    <t>Outlook LTSC for Mac 2024</t>
  </si>
  <si>
    <t>PowerPoint LTSC 2024</t>
  </si>
  <si>
    <t>PowerPoint LTSC for Mac 2024</t>
  </si>
  <si>
    <t>Project Professional 2024</t>
  </si>
  <si>
    <t>Project Standard 2024</t>
  </si>
  <si>
    <t>Visio LTSC Professional 2024</t>
  </si>
  <si>
    <t>Visio LTSC Standard 2024</t>
  </si>
  <si>
    <t>Word LTSC 2024</t>
  </si>
  <si>
    <t>Word LTSC for Mac 2024</t>
  </si>
  <si>
    <t>ECSPSOFTP245NAC</t>
  </si>
  <si>
    <t>ECSPSOFTP246NAC</t>
  </si>
  <si>
    <t>ECSPSOFTP247NAC</t>
  </si>
  <si>
    <t>ECSPSOFTP248NAC</t>
  </si>
  <si>
    <t>ECSPSOFTP249NAC</t>
  </si>
  <si>
    <t>ECSPSOFTP250NAC</t>
  </si>
  <si>
    <t>ECSPSOFTP251NAC</t>
  </si>
  <si>
    <t>ECSPSOFTP252NAC</t>
  </si>
  <si>
    <t>ECSPSOFTP253NAC</t>
  </si>
  <si>
    <t>ECSPSOFTP254NAC</t>
  </si>
  <si>
    <t>ECSPSOFTP255NAC</t>
  </si>
  <si>
    <t>ECSPSOFTP256NAC</t>
  </si>
  <si>
    <t>ECSPSOFTP257NAC</t>
  </si>
  <si>
    <t>ECSPSOFTP258NAC</t>
  </si>
  <si>
    <t>ECSPSOFTP259NAC</t>
  </si>
  <si>
    <t>ECSPSOFTP260NAC</t>
  </si>
  <si>
    <t>CFQ7TTC0RP6W91Y1MNAC</t>
  </si>
  <si>
    <t>CFQ7TTC0RP6W71Y1MNAC</t>
  </si>
  <si>
    <t>CFQ7TTC0RP6W71YNAC</t>
  </si>
  <si>
    <t>CFQ7TTC0RP6W9NAC</t>
  </si>
  <si>
    <t>CFQ7TTC0RP6W91YNAC</t>
  </si>
  <si>
    <t>CFQ7TTC0RP6W7NAC</t>
  </si>
  <si>
    <t>CFQ7TTC0RP6W</t>
  </si>
  <si>
    <t>Office 365 E1 Plus (No Teams)</t>
  </si>
  <si>
    <t>Office 365 E1 Plus</t>
  </si>
  <si>
    <t>Microsoft 365 Copilot</t>
  </si>
  <si>
    <t>DG7GMGF0PWHF11YANAC</t>
  </si>
  <si>
    <t>DG7GMGF0PWHF23YANAC</t>
  </si>
  <si>
    <t>DG7GMGF0PWHF31YANAC</t>
  </si>
  <si>
    <t>DG7GMGF0PWHF43YANAC</t>
  </si>
  <si>
    <t>DG7GMGF0PWHB21YANAC</t>
  </si>
  <si>
    <t>DG7GMGF0PWHB33YANAC</t>
  </si>
  <si>
    <t>DG7GMGF0PWHT13YANAC</t>
  </si>
  <si>
    <t>DG7GMGF0PWHT31YANAC</t>
  </si>
  <si>
    <t>DG7GMGF0PWHT41YANAC</t>
  </si>
  <si>
    <t>DG7GMGF0PWHT63YANAC</t>
  </si>
  <si>
    <t>DG7GMGF0PWHD21YANAC</t>
  </si>
  <si>
    <t>DG7GMGF0PWHD31YANAC</t>
  </si>
  <si>
    <t>DG7GMGF0PWHD53YANAC</t>
  </si>
  <si>
    <t>DG7GMGF0PWHD63YANAC</t>
  </si>
  <si>
    <t>DG7GMGF0PWHC13YANAC</t>
  </si>
  <si>
    <t>DG7GMGF0PWHC21YANAC</t>
  </si>
  <si>
    <t>DG7GMGF0PWHC41YANAC</t>
  </si>
  <si>
    <t>DG7GMGF0PWHC53YANAC</t>
  </si>
  <si>
    <t>Windows Server 2025 RMS CAL - 1 Device CAL - 1 year</t>
  </si>
  <si>
    <t>Windows Server 2025 RMS CAL - 1 Device CAL - 3 year</t>
  </si>
  <si>
    <t>Windows Server 2025 RMS CAL - 1 User CAL - 1 year</t>
  </si>
  <si>
    <t>Windows Server 2025 RMS CAL - 1 User CAL - 3 year</t>
  </si>
  <si>
    <t>Windows Server 2025 Remote Desktop Services - 1 User CAL 1 Year</t>
  </si>
  <si>
    <t>Windows Server 2025 Remote Desktop Services - 1 User CAL 3 Year</t>
  </si>
  <si>
    <t>Windows Server 2025 CAL - 1 Device CAL - 3 year</t>
  </si>
  <si>
    <t>Windows Server 2025 CAL - 1 Device CAL - 1 year</t>
  </si>
  <si>
    <t>Windows Server 2025 CAL - 1 User CAL - 1 year</t>
  </si>
  <si>
    <t>Windows Server 2025 CAL - 1 User CAL - 3 year</t>
  </si>
  <si>
    <t>Windows Server 2025 Datacenter - 2 Core License Pack 1 Year</t>
  </si>
  <si>
    <t>Windows Server 2025 Datacenter - 8 Core License Pack 1 Year</t>
  </si>
  <si>
    <t>Windows Server 2025 Datacenter - 8 Core License Pack 3 Year</t>
  </si>
  <si>
    <t>Windows Server 2025 Standard - 2 Core License Pack 3 Year</t>
  </si>
  <si>
    <t>Windows Server 2025 Standard - 8 Core License Pack 1 Year</t>
  </si>
  <si>
    <t>Windows Server 2025 Standard - 2 Core License Pack 1 Year</t>
  </si>
  <si>
    <t>Windows Server 2025 Standard - 8 Core License Pack 3 Year</t>
  </si>
  <si>
    <t>Dynamics 365 Call Intelligence Minutes Add-on</t>
  </si>
  <si>
    <t>Dynamics 365 Intelligent Voicebot Minutes Add-on</t>
  </si>
  <si>
    <t>Planner and Project Plan 3</t>
  </si>
  <si>
    <t>Dynamics 365 unified routing add-on</t>
  </si>
  <si>
    <t>Microsoft Entra Workload ID</t>
  </si>
  <si>
    <t>Microsoft Entra ID Governance Add-on for Microsoft Entra ID P2</t>
  </si>
  <si>
    <t>Microsoft Copilot Studio User License</t>
  </si>
  <si>
    <t>Priva Subject Rights Requests (100) (Education Faculty Pricing)</t>
  </si>
  <si>
    <t>Dynamics 365  Operations-Order Lines (Education Pricing)</t>
  </si>
  <si>
    <t>Dynamics 365 Call Intelligence Minutes Add-on (Education Student Pricing)</t>
  </si>
  <si>
    <t>Dynamics 365 Call Intelligence Minutes Add-on (Education Faculty Pricing)</t>
  </si>
  <si>
    <t>Dynamics 365 unified routing add-on (Education Student Pricing)</t>
  </si>
  <si>
    <t>Dynamics 365 unified routing add-on (Education Faculty Pricing)</t>
  </si>
  <si>
    <t>Dynamics 365 Intelligent Voicebot Minutes Add-on (Education Faculty Pricing)</t>
  </si>
  <si>
    <t>Dynamics 365 Intelligent Voicebot Minutes Add-on (Education Student Pricing)</t>
  </si>
  <si>
    <t>Microsoft 365 A3 (Education Faculty Pricing)</t>
  </si>
  <si>
    <t>Microsoft 365 A5 without Audio Conferencing (Education Faculty Pricing)</t>
  </si>
  <si>
    <t>Microsoft 365 Apps (Education Student Pricing)</t>
  </si>
  <si>
    <t>Microsoft 365 Apps (Education Faculty Pricing)</t>
  </si>
  <si>
    <t>Microsoft Entra ID P1 (Education Faculty Pricing)</t>
  </si>
  <si>
    <t>Microsoft Entra ID P1 (Education Student Pricing)</t>
  </si>
  <si>
    <t>Microsoft Entra ID P2 for faculty (Education Faculty Pricing)</t>
  </si>
  <si>
    <t>Microsoft Intune for Education (Education Student Pricing)</t>
  </si>
  <si>
    <t>Microsoft Intune for Education (Education Faculty Pricing)</t>
  </si>
  <si>
    <t>Universal Print (Education Faculty Pricing)</t>
  </si>
  <si>
    <t>Extended Dial-out Minutes to USA/CAN (Education Faculty Pricing)</t>
  </si>
  <si>
    <t>Minecraft Education per user (Education Faculty Pricing)</t>
  </si>
  <si>
    <t>Visio Plan 1 (Education Student Pricing)</t>
  </si>
  <si>
    <t>CSPSOFTP221NAC</t>
  </si>
  <si>
    <t>Extended Security Updates for Windows Server DC Core</t>
  </si>
  <si>
    <t>DG7GMGF0HPVW</t>
  </si>
  <si>
    <t>Win Server DC Core Ext Security 2012 8 Core Y1 (October 2023-2024)</t>
  </si>
  <si>
    <t>CSPSOFTP222NAC</t>
  </si>
  <si>
    <t>Win Server DC Core Ext Security 2012 2 Core Y1 (October 2023-2024)</t>
  </si>
  <si>
    <t>CSPSOFTP223NAC</t>
  </si>
  <si>
    <t>Extended Security Updates for Windows Server Standard Core</t>
  </si>
  <si>
    <t>DG7GMGF0HPVV</t>
  </si>
  <si>
    <t>Win Server Std Core Ext Security 2012 8 Core Y1 (October 2023-2024)</t>
  </si>
  <si>
    <t>CSPSOFTP224NAC</t>
  </si>
  <si>
    <t>Win Server Std Core Ext Security 2012 2 Core Y1 (October 2023-2024)</t>
  </si>
  <si>
    <t>CSPSOFTP225NAC</t>
  </si>
  <si>
    <t>Windows 11 Enterprise LTSC 2024 Upgrade</t>
  </si>
  <si>
    <t>DG7GMGF0PP46</t>
  </si>
  <si>
    <t>CSPSOFTP226NAC</t>
  </si>
  <si>
    <t>Windows 11 Enterprise N LTSC 2024 Upgrade</t>
  </si>
  <si>
    <t>DG7GMGF0PP45</t>
  </si>
  <si>
    <t>CSPSOFTP227NAC</t>
  </si>
  <si>
    <t>Windows 11 IoT Enterprise LTSC 2024</t>
  </si>
  <si>
    <t>DG7GMGF0PP49</t>
  </si>
  <si>
    <t>CSPSOFTP228NAC</t>
  </si>
  <si>
    <t>Windows Remote Desktop External Connector 2025</t>
  </si>
  <si>
    <t>DG7GMGF0PWHS</t>
  </si>
  <si>
    <t>Windows Server 2025 Remote Desktop Services External Connector - License 1</t>
  </si>
  <si>
    <t>CSPSOFTP229NAC</t>
  </si>
  <si>
    <t>Windows Rights Management Services CAL 2025</t>
  </si>
  <si>
    <t>DG7GMGF0PWHF</t>
  </si>
  <si>
    <t>Rights Management Services (RMS) 2025 CAL-1 Device</t>
  </si>
  <si>
    <t>CSPSOFTP230NAC</t>
  </si>
  <si>
    <t>Rights Management Services (RMS) 2025 CAL- 1 User</t>
  </si>
  <si>
    <t>CSPSOFTP231NAC</t>
  </si>
  <si>
    <t>Windows Server 2025 Remote Desktop Services</t>
  </si>
  <si>
    <t>DG7GMGF0PWHB</t>
  </si>
  <si>
    <t>Windows Server 2025 Remote Desktop Services - 1 Device CAL</t>
  </si>
  <si>
    <t>CSPSOFTP232NAC</t>
  </si>
  <si>
    <t>Windows Server 2025 Remote Desktop Services - 1 User CAL</t>
  </si>
  <si>
    <t>CSPSOFTP233NAC</t>
  </si>
  <si>
    <t>Windows Server CAL 2025</t>
  </si>
  <si>
    <t>DG7GMGF0PWHT</t>
  </si>
  <si>
    <t>Windows Server 2025 - 1 User CAL</t>
  </si>
  <si>
    <t>CSPSOFTP234NAC</t>
  </si>
  <si>
    <t>Windows Server 2025 - 1 Device CAL</t>
  </si>
  <si>
    <t>CSPSOFTP235NAC</t>
  </si>
  <si>
    <t>Windows Server Data Center Core 2025</t>
  </si>
  <si>
    <t>DG7GMGF0PWHD</t>
  </si>
  <si>
    <t>Windows Server 2025 Datacenter - 16 Core</t>
  </si>
  <si>
    <t>CSPSOFTP236NAC</t>
  </si>
  <si>
    <t>Windows Server 2025 Datacenter - 2 Core</t>
  </si>
  <si>
    <t>CSPSOFTP237NAC</t>
  </si>
  <si>
    <t>Windows Server Standard Core 2025</t>
  </si>
  <si>
    <t>DG7GMGF0PWHC</t>
  </si>
  <si>
    <t>Windows Server 2025 Standard - 16 Core License Pack</t>
  </si>
  <si>
    <t>CSPSOFTP238NAC</t>
  </si>
  <si>
    <t>Windows Server 2025 Standard - 2 Core</t>
  </si>
  <si>
    <t>ECSPSOFTP261NAC</t>
  </si>
  <si>
    <t>ECSPSOFTP262NAC</t>
  </si>
  <si>
    <t>ECSPSOFTP263NAC</t>
  </si>
  <si>
    <t>ECSPSOFTP264NAC</t>
  </si>
  <si>
    <t>ECSPSOFTP265NAC</t>
  </si>
  <si>
    <t>ECSPSOFTP266NAC</t>
  </si>
  <si>
    <t>ECSPSOFTP267NAC</t>
  </si>
  <si>
    <t>ECSPSOFTP268NAC</t>
  </si>
  <si>
    <t>ECSPSOFTP269NAC</t>
  </si>
  <si>
    <t>ECSPSOFTP270NAC</t>
  </si>
  <si>
    <t>ECSPSOFTP271NAC</t>
  </si>
  <si>
    <t>CFQ7TTC0MM8R21Y1MNAC</t>
  </si>
  <si>
    <t>CFQ7TTC0HL8Z5NAC</t>
  </si>
  <si>
    <t>CFQ7TTC0HL8Z51YNAC</t>
  </si>
  <si>
    <t>CFQ7TTC0HL8Z51Y1MNAC</t>
  </si>
  <si>
    <t>CFQ7TTC0R2N951YNAC</t>
  </si>
  <si>
    <t>CFQ7TTC0TDLC9NAC</t>
  </si>
  <si>
    <t>CFQ7TTC0TDLC61YNAC</t>
  </si>
  <si>
    <t>CFQ7TTC0TDLC6NAC</t>
  </si>
  <si>
    <t>CFQ7TTC0TDLC61Y1MNAC</t>
  </si>
  <si>
    <t>CFQ7TTC0TDLC91Y1MNAC</t>
  </si>
  <si>
    <t>CFQ7TTC0TDLC91YNAC</t>
  </si>
  <si>
    <t>CFQ7TTC0TDL07NAC</t>
  </si>
  <si>
    <t>CFQ7TTC0TDL091Y1MNAC</t>
  </si>
  <si>
    <t>CFQ7TTC0TDL071YNAC</t>
  </si>
  <si>
    <t>CFQ7TTC0TDL071Y1MNAC</t>
  </si>
  <si>
    <t>CFQ7TTC0TDL09NAC</t>
  </si>
  <si>
    <t>CFQ7TTC0TDL091YNAC</t>
  </si>
  <si>
    <t>CFQ7TTC0TDL781YNAC</t>
  </si>
  <si>
    <t>CFQ7TTC0TDL7BNAC</t>
  </si>
  <si>
    <t>CFQ7TTC0TDL78NAC</t>
  </si>
  <si>
    <t>CFQ7TTC0TDL7B1YNAC</t>
  </si>
  <si>
    <t>CFQ7TTC0TDL7B1Y1MNAC</t>
  </si>
  <si>
    <t>CFQ7TTC0TDL781Y1MNAC</t>
  </si>
  <si>
    <t>CFQ7TTC0TDKX51Y1MNAC</t>
  </si>
  <si>
    <t>CFQ7TTC0TDKX5NAC</t>
  </si>
  <si>
    <t>CFQ7TTC0TDKX51YNAC</t>
  </si>
  <si>
    <t>8PA000041YNAC</t>
  </si>
  <si>
    <t>8PA00004NAC</t>
  </si>
  <si>
    <t>8PA000041Y1MNAC</t>
  </si>
  <si>
    <t>CFQ7TTC0P17W1NAC</t>
  </si>
  <si>
    <t>CFQ7TTC0P4WT11Y1MNAC</t>
  </si>
  <si>
    <t>CFQ7TTC0P4WT11YNAC</t>
  </si>
  <si>
    <t>CFQ7TTC0P4WT1NAC</t>
  </si>
  <si>
    <t>CFQ7TTC0LHRRPNAC</t>
  </si>
  <si>
    <t>CFQ7TTC0LHRRP1Y1MNAC</t>
  </si>
  <si>
    <t>CFQ7TTC0LHRRP1YNAC</t>
  </si>
  <si>
    <t>CFQ7TTC0J1GB51Y1MNAC</t>
  </si>
  <si>
    <t>CFQ7TTC0J1GB5NAC</t>
  </si>
  <si>
    <t>CFQ7TTC0J1GB51YNAC</t>
  </si>
  <si>
    <t>CFQ7TTC0LGV0V1Y1MNAC</t>
  </si>
  <si>
    <t>CFQ7TTC0LGV0V1YNAC</t>
  </si>
  <si>
    <t>CFQ7TTC0LGV0VNAC</t>
  </si>
  <si>
    <t>CFQ7TTC0LH0DM1Y1MNAC</t>
  </si>
  <si>
    <t>CFQ7TTC0LH0DM1YNAC</t>
  </si>
  <si>
    <t>CFQ7TTC0LH0DMNAC</t>
  </si>
  <si>
    <t>CFQ7TTC0LH04R1YNAC</t>
  </si>
  <si>
    <t>CFQ7TTC0LH04RNAC</t>
  </si>
  <si>
    <t>CFQ7TTC0LH04R1Y1MNAC</t>
  </si>
  <si>
    <t>CFQ7TTC0LHXHMNAC</t>
  </si>
  <si>
    <t>CFQ7TTC0LHXHM1Y1MNAC</t>
  </si>
  <si>
    <t>CFQ7TTC0LHXHM1YNAC</t>
  </si>
  <si>
    <t>CFQ7TTC0MFT1H1Y1MNAC</t>
  </si>
  <si>
    <t>CFQ7TTC0MFT1J1Y1MNAC</t>
  </si>
  <si>
    <t>CFQ7TTC0MFT1H1YNAC</t>
  </si>
  <si>
    <t>CFQ7TTC0MFT1HNAC</t>
  </si>
  <si>
    <t>CFQ7TTC0MFT1J1YNAC</t>
  </si>
  <si>
    <t>CFQ7TTC0MFT1JNAC</t>
  </si>
  <si>
    <t>CFQ7TTC0LFK571YNAC</t>
  </si>
  <si>
    <t>CFQ7TTC0LFK571Y1MNAC</t>
  </si>
  <si>
    <t>CFQ7TTC0LFK57NAC</t>
  </si>
  <si>
    <t>CFQ7TTC0PFZR31Y1MNAC</t>
  </si>
  <si>
    <t>CFQ7TTC0PFZR61Y1MNAC</t>
  </si>
  <si>
    <t>CFQ7TTC0PFZR6NAC</t>
  </si>
  <si>
    <t>CFQ7TTC0PFZRQ1Y1MNAC</t>
  </si>
  <si>
    <t>CFQ7TTC0PFZRN1Y1MNAC</t>
  </si>
  <si>
    <t>CFQ7TTC0PFZR31YNAC</t>
  </si>
  <si>
    <t>CFQ7TTC0PFZRN1YNAC</t>
  </si>
  <si>
    <t>CFQ7TTC0PFZRQ1YNAC</t>
  </si>
  <si>
    <t>CFQ7TTC0PFZR61YNAC</t>
  </si>
  <si>
    <t>CFQ7TTC0PFZRNNAC</t>
  </si>
  <si>
    <t>CFQ7TTC0PFZR3NAC</t>
  </si>
  <si>
    <t>CFQ7TTC0PFZRQNAC</t>
  </si>
  <si>
    <t>CFQ7TTC0NZT83NAC</t>
  </si>
  <si>
    <t>CFQ7TTC0NZT841YNAC</t>
  </si>
  <si>
    <t>CFQ7TTC0NZT8C1Y1MNAC</t>
  </si>
  <si>
    <t>CFQ7TTC0NZT831YNAC</t>
  </si>
  <si>
    <t>CFQ7TTC0NZT8H1YNAC</t>
  </si>
  <si>
    <t>CFQ7TTC0NZT8H1Y1MNAC</t>
  </si>
  <si>
    <t>CFQ7TTC0NZT8C1YNAC</t>
  </si>
  <si>
    <t>CFQ7TTC0NZT8CNAC</t>
  </si>
  <si>
    <t>CFQ7TTC0NZT831Y1MNAC</t>
  </si>
  <si>
    <t>CFQ7TTC0NZT84NAC</t>
  </si>
  <si>
    <t>CFQ7TTC0NZT841Y1MNAC</t>
  </si>
  <si>
    <t>CFQ7TTC0NZT8HNAC</t>
  </si>
  <si>
    <t>CFQ7TTC0NGGX21YNAC</t>
  </si>
  <si>
    <t>CFQ7TTC0NGGX21Y1MNAC</t>
  </si>
  <si>
    <t>CFQ7TTC0NGGX2NAC</t>
  </si>
  <si>
    <t>CFQ7TTC0RP6SD1YNAC</t>
  </si>
  <si>
    <t>CFQ7TTC0RP6SDNAC</t>
  </si>
  <si>
    <t>CFQ7TTC0RP6SD1Y1MNAC</t>
  </si>
  <si>
    <t>CFQ7TTC0N40051YNAC</t>
  </si>
  <si>
    <t>CFQ7TTC0N40051Y1MNAC</t>
  </si>
  <si>
    <t>CFQ7TTC0N4005NAC</t>
  </si>
  <si>
    <t>CFQ7TTC0RP76DNAC</t>
  </si>
  <si>
    <t>CFQ7TTC0RP76D1Y1MNAC</t>
  </si>
  <si>
    <t>CFQ7TTC0RP76D1YNAC</t>
  </si>
  <si>
    <t>CFQ7TTC0RHGC11Y1MNAC</t>
  </si>
  <si>
    <t>CFQ7TTC0RHGC1NAC</t>
  </si>
  <si>
    <t>CFQ7TTC0RHGC11YNAC</t>
  </si>
  <si>
    <t>CFQ7TTC0RZFJD1Y1MNAC</t>
  </si>
  <si>
    <t>CFQ7TTC0RZFJDNAC</t>
  </si>
  <si>
    <t>CFQ7TTC0RZFJD1YNAC</t>
  </si>
  <si>
    <t>CFQ7TTC0MZJFJ1YNAC</t>
  </si>
  <si>
    <t>CFQ7TTC0LH0TDNAC</t>
  </si>
  <si>
    <t>CFQ7TTC0S1K711YNAC</t>
  </si>
  <si>
    <t>CFQ7TTC0S1K711Y1MNAC</t>
  </si>
  <si>
    <t>CFQ7TTC0PV1731Y1MNAC</t>
  </si>
  <si>
    <t>CFQ7TTC0PV1731YNAC</t>
  </si>
  <si>
    <t>CFQ7TTC0PV173NAC</t>
  </si>
  <si>
    <t>CFQ7TTC0S3X141YNAC</t>
  </si>
  <si>
    <t>CFQ7TTC0S3X14NAC</t>
  </si>
  <si>
    <t>CFQ7TTC0PGPL11YNAC</t>
  </si>
  <si>
    <t>CFQ7TTC0PGPL1NAC</t>
  </si>
  <si>
    <t>CFQ7TTC0PGPL11Y1MNAC</t>
  </si>
  <si>
    <t>CFQ7TTC0PGMW11Y1MNAC</t>
  </si>
  <si>
    <t>CFQ7TTC0PGMW1NAC</t>
  </si>
  <si>
    <t>CFQ7TTC0PGMW11YNAC</t>
  </si>
  <si>
    <t>CFQ7TTC0SWNG1NAC</t>
  </si>
  <si>
    <t>CFQ7TTC0SWNG11YNAC</t>
  </si>
  <si>
    <t>CFQ7TTC0SWNG11Y1MNAC</t>
  </si>
  <si>
    <t>CFQ7TTC0HHS9N1Y1MNAC</t>
  </si>
  <si>
    <t>CFQ7TTC0HHS9PNAC</t>
  </si>
  <si>
    <t>CFQ7TTC0HHS9Q1Y1MNAC</t>
  </si>
  <si>
    <t>CFQ7TTC0HHS9N1YNAC</t>
  </si>
  <si>
    <t>CFQ7TTC0HHS9P1YNAC</t>
  </si>
  <si>
    <t>CFQ7TTC0HHS9Q1YNAC</t>
  </si>
  <si>
    <t>CFQ7TTC0HHS9QNAC</t>
  </si>
  <si>
    <t>CFQ7TTC0HHS9NNAC</t>
  </si>
  <si>
    <t>CFQ7TTC0HHS9P1Y1MNAC</t>
  </si>
  <si>
    <t>CFQ7TTC0R59571Y1MNAC</t>
  </si>
  <si>
    <t>CFQ7TTC0R59551YNAC</t>
  </si>
  <si>
    <t>CFQ7TTC0R5955NAC</t>
  </si>
  <si>
    <t>CFQ7TTC0R5956NAC</t>
  </si>
  <si>
    <t>CFQ7TTC0R59561Y1MNAC</t>
  </si>
  <si>
    <t>CFQ7TTC0R59571YNAC</t>
  </si>
  <si>
    <t>CFQ7TTC0R59561YNAC</t>
  </si>
  <si>
    <t>CFQ7TTC0R5957NAC</t>
  </si>
  <si>
    <t>CFQ7TTC0R59551Y1MNAC</t>
  </si>
  <si>
    <t>CFQ7TTC0R2N9</t>
  </si>
  <si>
    <t>CFQ7TTC0TDLC</t>
  </si>
  <si>
    <t>CFQ7TTC0TDL0</t>
  </si>
  <si>
    <t>CFQ7TTC0TDL7</t>
  </si>
  <si>
    <t>CFQ7TTC0TDKX</t>
  </si>
  <si>
    <t>CFQ7TTC0HKJ7</t>
  </si>
  <si>
    <t>CFQ7TTC0PFZR</t>
  </si>
  <si>
    <t>CFQ7TTC0NZT8</t>
  </si>
  <si>
    <t>CFQ7TTC0RHGC</t>
  </si>
  <si>
    <t>CFQ7TTC0S1K7</t>
  </si>
  <si>
    <t>CFQ7TTC0PV17</t>
  </si>
  <si>
    <t>CFQ7TTC0S3X1</t>
  </si>
  <si>
    <t>CFQ7TTC0PGPL</t>
  </si>
  <si>
    <t>CFQ7TTC0PGMW</t>
  </si>
  <si>
    <t>CFQ7TTC0SWNG</t>
  </si>
  <si>
    <t>004N</t>
  </si>
  <si>
    <t>004P</t>
  </si>
  <si>
    <t>004Q</t>
  </si>
  <si>
    <t>10-Year Audit Log Retention Add On for FLW</t>
  </si>
  <si>
    <t>Cross-tenant user data migration</t>
  </si>
  <si>
    <t>Dynamics 365 Contact Center Add-on for Customer Service Enterprise</t>
  </si>
  <si>
    <t>Dynamics 365 Contact Center</t>
  </si>
  <si>
    <t>Dynamics 365 Contact Center Digital</t>
  </si>
  <si>
    <t>Dynamics 365 Contact Center Digital Add-on for Customer Service Enterprise</t>
  </si>
  <si>
    <t>Dynamics 365 Contact Center Voice Add-on for Customer Service Enterprise</t>
  </si>
  <si>
    <t>Dynamics 365 Contact Center Voice</t>
  </si>
  <si>
    <t>Dynamics 365 Customer Insights Data T2 Unified People</t>
  </si>
  <si>
    <t>Dynamics 365 Customer Insights Attach</t>
  </si>
  <si>
    <t>Dynamics 365 Customer Insights Journeys T1 Interacted People</t>
  </si>
  <si>
    <t>Dynamics 365 Customer Insights Data T2 Unified People - (Education Faculty Pricing)</t>
  </si>
  <si>
    <t>Dynamics 365 Customer Insights Attach - (Education Student Pricing)</t>
  </si>
  <si>
    <t>Dynamics 365 Customer Insights Attach - (Education Faculty Pricing)</t>
  </si>
  <si>
    <t>Dynamics 365 Customer Service Premium</t>
  </si>
  <si>
    <t>Dynamics 365 Customer Voice</t>
  </si>
  <si>
    <t>Microsoft Cloud PKI for FLW</t>
  </si>
  <si>
    <t>Microsoft Defender for Cloud Apps F1</t>
  </si>
  <si>
    <t>Microsoft Defender for Endpoint F1</t>
  </si>
  <si>
    <t>Microsoft Defender for Endpoint F2</t>
  </si>
  <si>
    <t>Microsoft Defender for Identity F1</t>
  </si>
  <si>
    <t>Microsoft Defender for Office 365 F1</t>
  </si>
  <si>
    <t>Microsoft Defender for Office 365 F2</t>
  </si>
  <si>
    <t>Microsoft Entra ID Governance Add-on for Microsoft Entra ID F2 for FLW</t>
  </si>
  <si>
    <t>Microsoft Entra ID Governance for FLW</t>
  </si>
  <si>
    <t>Microsoft Entra ID F2</t>
  </si>
  <si>
    <t>Microsoft Entra Private Access</t>
  </si>
  <si>
    <t>Microsoft Entra Internet Access</t>
  </si>
  <si>
    <t>Microsoft Entra Internet Access for FLW</t>
  </si>
  <si>
    <t>Microsoft Entra Private Access for FLW</t>
  </si>
  <si>
    <t>Microsoft Entra Suite for FLW</t>
  </si>
  <si>
    <t>Microsoft Entra Suite</t>
  </si>
  <si>
    <t>Microsoft Entra Suite Add-on for Microsoft Entra ID F2 for FLW</t>
  </si>
  <si>
    <t>Microsoft Entra Suite Add-on for Microsoft Entra ID P2</t>
  </si>
  <si>
    <t>Microsoft Intune Advanced Analytics for FLW</t>
  </si>
  <si>
    <t>Microsoft Intune Endpoint Privilege Management for FLW</t>
  </si>
  <si>
    <t>Microsoft Intune Enterprise Application Management FLW</t>
  </si>
  <si>
    <t>Microsoft Intune Plan 2 for FLW</t>
  </si>
  <si>
    <t>Microsoft Intune Remote Help for FLW</t>
  </si>
  <si>
    <t>Microsoft Intune Suite for FLW</t>
  </si>
  <si>
    <t>Microsoft Teams Enterprise – Unattended License</t>
  </si>
  <si>
    <t>Teams Phone Standard FLW</t>
  </si>
  <si>
    <t>Microsoft Viva Employee Communications and Communities</t>
  </si>
  <si>
    <t>Power Automate Hosted Process</t>
  </si>
  <si>
    <t>Python in Excel add-on</t>
  </si>
  <si>
    <t>Teams Essentials and Teams Phone with domestic and international calling</t>
  </si>
  <si>
    <t>Teams Phone with domestic and international calling</t>
  </si>
  <si>
    <t>Windows 365 Cross Region Disaster Recovery Add-On</t>
  </si>
  <si>
    <t>Windows 365 Enterprise GPU Max</t>
  </si>
  <si>
    <t>Windows 365 Enterprise GPU Super</t>
  </si>
  <si>
    <t>Windows 365 Enterprise GPU Standard</t>
  </si>
  <si>
    <t>Windows 365 Frontline GPU Standard</t>
  </si>
  <si>
    <t>Windows 365 Frontline GPU Max</t>
  </si>
  <si>
    <t>Windows 365 Frontline GPU Super</t>
  </si>
  <si>
    <t>CFQ7TTC0HL8Z4NAC</t>
  </si>
  <si>
    <t>CFQ7TTC0HL8Z41Y1MNAC</t>
  </si>
  <si>
    <t>CFQ7TTC0HL8Z41YNAC</t>
  </si>
  <si>
    <t>CFQ7TTC0LHXR0B1Y1MNAC</t>
  </si>
  <si>
    <t>CFQ7TTC0LHXR0BNAC</t>
  </si>
  <si>
    <t>CFQ7TTC0LHXR0B1YNAC</t>
  </si>
  <si>
    <t>CFQ7TTC0LHWJ0C1YNAC</t>
  </si>
  <si>
    <t>CFQ7TTC0LHWJ0C1Y1MNAC</t>
  </si>
  <si>
    <t>CFQ7TTC0LHWJ0CNAC</t>
  </si>
  <si>
    <t>CFQ7TTC0HD7P031Y1MNAC</t>
  </si>
  <si>
    <t>CFQ7TTC0HD7P031YNAC</t>
  </si>
  <si>
    <t>CFQ7TTC0HD7P03NAC</t>
  </si>
  <si>
    <t>CFQ7TTC0HD3R0DNAC</t>
  </si>
  <si>
    <t>CFQ7TTC0HD3R0FNAC</t>
  </si>
  <si>
    <t>CFQ7TTC0HD3R0D1Y1MNAC</t>
  </si>
  <si>
    <t>CFQ7TTC0HD3R0BNAC</t>
  </si>
  <si>
    <t>CFQ7TTC0HD3R091Y1MNAC</t>
  </si>
  <si>
    <t>CFQ7TTC0HD3R0CNAC</t>
  </si>
  <si>
    <t>CFQ7TTC0HD3R0C1Y1MNAC</t>
  </si>
  <si>
    <t>CFQ7TTC0HD3R0D1YNAC</t>
  </si>
  <si>
    <t>CFQ7TTC0HD3R071Y1MNAC</t>
  </si>
  <si>
    <t>CFQ7TTC0HD3R07NAC</t>
  </si>
  <si>
    <t>CFQ7TTC0HD3R0C1YNAC</t>
  </si>
  <si>
    <t>CFQ7TTC0HD3R091YNAC</t>
  </si>
  <si>
    <t>CFQ7TTC0HD3R0F1Y1MNAC</t>
  </si>
  <si>
    <t>CFQ7TTC0HD3R0F1YNAC</t>
  </si>
  <si>
    <t>CFQ7TTC0HD3R071YNAC</t>
  </si>
  <si>
    <t>CFQ7TTC0HD3R0B1YNAC</t>
  </si>
  <si>
    <t>CFQ7TTC0HD3R0B1Y1MNAC</t>
  </si>
  <si>
    <t>CFQ7TTC0HD3R09NAC</t>
  </si>
  <si>
    <t>CFQ7TTC0LH3F061Y1MNAC</t>
  </si>
  <si>
    <t>CFQ7TTC0LH3F05NAC</t>
  </si>
  <si>
    <t>CFQ7TTC0LH3F051Y1MNAC</t>
  </si>
  <si>
    <t>CFQ7TTC0LH3F051YNAC</t>
  </si>
  <si>
    <t>CFQ7TTC0LH3F06NAC</t>
  </si>
  <si>
    <t>CFQ7TTC0LH3F061YNAC</t>
  </si>
  <si>
    <t>CFQ7TTC0LH34061Y1MNAC</t>
  </si>
  <si>
    <t>CFQ7TTC0LH34051Y1MNAC</t>
  </si>
  <si>
    <t>CFQ7TTC0LH3406NAC</t>
  </si>
  <si>
    <t>CFQ7TTC0LH34051YNAC</t>
  </si>
  <si>
    <t>CFQ7TTC0LH34061YNAC</t>
  </si>
  <si>
    <t>CFQ7TTC0LH3405NAC</t>
  </si>
  <si>
    <t>CFQ7TTC0N13N061Y1MNAC</t>
  </si>
  <si>
    <t>CFQ7TTC0N13N071Y1MNAC</t>
  </si>
  <si>
    <t>CFQ7TTC0N13N06NAC</t>
  </si>
  <si>
    <t>CFQ7TTC0N13N061YNAC</t>
  </si>
  <si>
    <t>CFQ7TTC0N13N071YNAC</t>
  </si>
  <si>
    <t>CFQ7TTC0N13N07NAC</t>
  </si>
  <si>
    <t>CFQ7TTC0LH38091Y1MNAC</t>
  </si>
  <si>
    <t>CFQ7TTC0LH38091YNAC</t>
  </si>
  <si>
    <t>CFQ7TTC0LH3808NAC</t>
  </si>
  <si>
    <t>CFQ7TTC0LH38081YNAC</t>
  </si>
  <si>
    <t>CFQ7TTC0LH3809NAC</t>
  </si>
  <si>
    <t>CFQ7TTC0LH38081Y1MNAC</t>
  </si>
  <si>
    <t>CFQ7TTC0LH3906NAC</t>
  </si>
  <si>
    <t>CFQ7TTC0LH39051Y1MNAC</t>
  </si>
  <si>
    <t>CFQ7TTC0LH39061Y1MNAC</t>
  </si>
  <si>
    <t>CFQ7TTC0LH39051YNAC</t>
  </si>
  <si>
    <t>CFQ7TTC0LH3905NAC</t>
  </si>
  <si>
    <t>CFQ7TTC0LH39061YNAC</t>
  </si>
  <si>
    <t>CFQ7TTC0J7C5021Y1MNAC</t>
  </si>
  <si>
    <t>CFQ7TTC0J7C5031Y1MNAC</t>
  </si>
  <si>
    <t>CFQ7TTC0J7C5031YNAC</t>
  </si>
  <si>
    <t>CFQ7TTC0J7C5021YNAC</t>
  </si>
  <si>
    <t>CFQ7TTC0J7C503NAC</t>
  </si>
  <si>
    <t>CFQ7TTC0J7C502NAC</t>
  </si>
  <si>
    <t>CFQ7TTC0LH2Z0M1YNAC</t>
  </si>
  <si>
    <t>CFQ7TTC0HM0T881Y1MNAC</t>
  </si>
  <si>
    <t>CFQ7TTC0HM0T6GNAC</t>
  </si>
  <si>
    <t>CFQ7TTC0HM0T56NAC</t>
  </si>
  <si>
    <t>CFQ7TTC0HM0T6B1Y1MNAC</t>
  </si>
  <si>
    <t>CFQ7TTC0HM0T651Y1MNAC</t>
  </si>
  <si>
    <t>CFQ7TTC0HM0T5G1Y1MNAC</t>
  </si>
  <si>
    <t>CFQ7TTC0HM0T611Y1MNAC</t>
  </si>
  <si>
    <t>CFQ7TTC0HM0T4V1YNAC</t>
  </si>
  <si>
    <t>CFQ7TTC0HM0T7M1Y1MNAC</t>
  </si>
  <si>
    <t>CFQ7TTC0HM0T5XNAC</t>
  </si>
  <si>
    <t>CFQ7TTC0HM0T5Q1YNAC</t>
  </si>
  <si>
    <t>CFQ7TTC0HM0T5HNAC</t>
  </si>
  <si>
    <t>CFQ7TTC0HM0T7GNAC</t>
  </si>
  <si>
    <t>CFQ7TTC0HM0T6BNAC</t>
  </si>
  <si>
    <t>CFQ7TTC0HM0T791Y1MNAC</t>
  </si>
  <si>
    <t>CFQ7TTC0HM0T6K1YNAC</t>
  </si>
  <si>
    <t>CFQ7TTC0HM0T55NAC</t>
  </si>
  <si>
    <t>CFQ7TTC0HM0T6TNAC</t>
  </si>
  <si>
    <t>CFQ7TTC0HM0T641YNAC</t>
  </si>
  <si>
    <t>CFQ7TTC0HM0T5X1Y1MNAC</t>
  </si>
  <si>
    <t>CFQ7TTC0HM0T6C1Y1MNAC</t>
  </si>
  <si>
    <t>CFQ7TTC0HM0T601YNAC</t>
  </si>
  <si>
    <t>CFQ7TTC0HM0T811Y1MNAC</t>
  </si>
  <si>
    <t>CFQ7TTC0HM0T611YNAC</t>
  </si>
  <si>
    <t>CFQ7TTC0HM0T58NAC</t>
  </si>
  <si>
    <t>CFQ7TTC0HM0T72NAC</t>
  </si>
  <si>
    <t>CFQ7TTC0HM0T75NAC</t>
  </si>
  <si>
    <t>CFQ7TTC0HM0T7KNAC</t>
  </si>
  <si>
    <t>CFQ7TTC0HM0T821Y1MNAC</t>
  </si>
  <si>
    <t>CFQ7TTC0HM0T50NAC</t>
  </si>
  <si>
    <t>CFQ7TTC0HM0T6X1Y1MNAC</t>
  </si>
  <si>
    <t>CFQ7TTC0HM0T5J1Y1MNAC</t>
  </si>
  <si>
    <t>CFQ7TTC0HM0T571Y1MNAC</t>
  </si>
  <si>
    <t>CFQ7TTC0HM0T831YNAC</t>
  </si>
  <si>
    <t>CFQ7TTC0HM0T6QNAC</t>
  </si>
  <si>
    <t>CFQ7TTC0HM0T5H1YNAC</t>
  </si>
  <si>
    <t>CFQ7TTC0HM0T5W1YNAC</t>
  </si>
  <si>
    <t>CFQ7TTC0HM0T6K1Y1MNAC</t>
  </si>
  <si>
    <t>CFQ7TTC0HM0T7T1YNAC</t>
  </si>
  <si>
    <t>CFQ7TTC0HM0T5G1YNAC</t>
  </si>
  <si>
    <t>CFQ7TTC0HM0T4T1Y1MNAC</t>
  </si>
  <si>
    <t>CFQ7TTC0HM0T601Y1MNAC</t>
  </si>
  <si>
    <t>CFQ7TTC0HM0T721Y1MNAC</t>
  </si>
  <si>
    <t>CFQ7TTC0HM0T881YNAC</t>
  </si>
  <si>
    <t>CFQ7TTC0HM0T7JNAC</t>
  </si>
  <si>
    <t>CFQ7TTC0HM0T7J1Y1MNAC</t>
  </si>
  <si>
    <t>CFQ7TTC0HM0T501YNAC</t>
  </si>
  <si>
    <t>CFQ7TTC0HM0T7NNAC</t>
  </si>
  <si>
    <t>CFQ7TTC0HM0T511Y1MNAC</t>
  </si>
  <si>
    <t>CFQ7TTC0HM0T86NAC</t>
  </si>
  <si>
    <t>CFQ7TTC0HM0T7H1Y1MNAC</t>
  </si>
  <si>
    <t>CFQ7TTC0HM0T731Y1MNAC</t>
  </si>
  <si>
    <t>CFQ7TTC0HM0T8B1YNAC</t>
  </si>
  <si>
    <t>CFQ7TTC0HM0T6F1YNAC</t>
  </si>
  <si>
    <t>CFQ7TTC0HM0T82NAC</t>
  </si>
  <si>
    <t>CFQ7TTC0HM0T7R1Y1MNAC</t>
  </si>
  <si>
    <t>CFQ7TTC0HM0T7R1YNAC</t>
  </si>
  <si>
    <t>CFQ7TTC0HM0T62NAC</t>
  </si>
  <si>
    <t>CFQ7TTC0HM0T5TNAC</t>
  </si>
  <si>
    <t>CFQ7TTC0HM0T7Q1Y1MNAC</t>
  </si>
  <si>
    <t>CFQ7TTC0HM0T6R1YNAC</t>
  </si>
  <si>
    <t>CFQ7TTC0HM0T5W1Y1MNAC</t>
  </si>
  <si>
    <t>CFQ7TTC0HM0T81NAC</t>
  </si>
  <si>
    <t>CFQ7TTC0HM0T651YNAC</t>
  </si>
  <si>
    <t>CFQ7TTC0HM0T521YNAC</t>
  </si>
  <si>
    <t>CFQ7TTC0HM0T51NAC</t>
  </si>
  <si>
    <t>CFQ7TTC0HM0T5X1YNAC</t>
  </si>
  <si>
    <t>CFQ7TTC0HM0T7F1Y1MNAC</t>
  </si>
  <si>
    <t>CFQ7TTC0HM0T7P1YNAC</t>
  </si>
  <si>
    <t>CFQ7TTC0HM0T7L1Y1MNAC</t>
  </si>
  <si>
    <t>CFQ7TTC0HM0T5M1Y1MNAC</t>
  </si>
  <si>
    <t>CFQ7TTC0LH2Z0L1YNAC</t>
  </si>
  <si>
    <t>CFQ7TTC0HM0T561YNAC</t>
  </si>
  <si>
    <t>CFQ7TTC0HM0T6N1YNAC</t>
  </si>
  <si>
    <t>CFQ7TTC0HM0T7G1Y1MNAC</t>
  </si>
  <si>
    <t>CFQ7TTC0HM0T771YNAC</t>
  </si>
  <si>
    <t>CFQ7TTC0HM0T68NAC</t>
  </si>
  <si>
    <t>CFQ7TTC0HM0T581YNAC</t>
  </si>
  <si>
    <t>CFQ7TTC0HM0T4TNAC</t>
  </si>
  <si>
    <t>CFQ7TTC0HM0T7N1Y1MNAC</t>
  </si>
  <si>
    <t>CFQ7TTC0HM0T4X1Y1MNAC</t>
  </si>
  <si>
    <t>CFQ7TTC0HM0T88NAC</t>
  </si>
  <si>
    <t>CFQ7TTC0HM0T5Q1Y1MNAC</t>
  </si>
  <si>
    <t>CFQ7TTC0HM0T751YNAC</t>
  </si>
  <si>
    <t>CFQ7TTC0LH2Z0RNAC</t>
  </si>
  <si>
    <t>CFQ7TTC0HM0T79NAC</t>
  </si>
  <si>
    <t>CFQ7TTC0HM0T571YNAC</t>
  </si>
  <si>
    <t>CFQ7TTC0HM0T6G1Y1MNAC</t>
  </si>
  <si>
    <t>CFQ7TTC0HM0T7G1YNAC</t>
  </si>
  <si>
    <t>CFQ7TTC0HM0T57NAC</t>
  </si>
  <si>
    <t>CFQ7TTC0LH2Z0MNAC</t>
  </si>
  <si>
    <t>CFQ7TTC0LH2Z0Q1Y1MNAC</t>
  </si>
  <si>
    <t>CFQ7TTC0HM0T7LNAC</t>
  </si>
  <si>
    <t>CFQ7TTC0HM0T6F1Y1MNAC</t>
  </si>
  <si>
    <t>CFQ7TTC0HM0T7J1YNAC</t>
  </si>
  <si>
    <t>CFQ7TTC0HM0T5WNAC</t>
  </si>
  <si>
    <t>CFQ7TTC0HM0T6R1Y1MNAC</t>
  </si>
  <si>
    <t>CFQ7TTC0HM0T6MNAC</t>
  </si>
  <si>
    <t>CFQ7TTC0HM0T5B1Y1MNAC</t>
  </si>
  <si>
    <t>CFQ7TTC0HM0T6X1YNAC</t>
  </si>
  <si>
    <t>CFQ7TTC0HM0T7RNAC</t>
  </si>
  <si>
    <t>CFQ7TTC0HM0T5F1YNAC</t>
  </si>
  <si>
    <t>CFQ7TTC0HM0T7M1YNAC</t>
  </si>
  <si>
    <t>CFQ7TTC0HM0T891YNAC</t>
  </si>
  <si>
    <t>CFQ7TTC0HM0T6Q1YNAC</t>
  </si>
  <si>
    <t>CFQ7TTC0HM0T5NNAC</t>
  </si>
  <si>
    <t>CFQ7TTC0HM0T65NAC</t>
  </si>
  <si>
    <t>CFQ7TTC0HM0T60NAC</t>
  </si>
  <si>
    <t>CFQ7TTC0HM0T721YNAC</t>
  </si>
  <si>
    <t>CFQ7TTC0HM0T671Y1MNAC</t>
  </si>
  <si>
    <t>CFQ7TTC0HM0T5B1YNAC</t>
  </si>
  <si>
    <t>CFQ7TTC0HM0T7QNAC</t>
  </si>
  <si>
    <t>CFQ7TTC0HM0T621YNAC</t>
  </si>
  <si>
    <t>CFQ7TTC0HM0T4T1YNAC</t>
  </si>
  <si>
    <t>CFQ7TTC0HM0T7B1YNAC</t>
  </si>
  <si>
    <t>CFQ7TTC0HM0T5T1Y1MNAC</t>
  </si>
  <si>
    <t>CFQ7TTC0HM0T52NAC</t>
  </si>
  <si>
    <t>CFQ7TTC0HM0T7PNAC</t>
  </si>
  <si>
    <t>CFQ7TTC0HM0T7FNAC</t>
  </si>
  <si>
    <t>CFQ7TTC0HM0T6JNAC</t>
  </si>
  <si>
    <t>CFQ7TTC0HM0T6T1Y1MNAC</t>
  </si>
  <si>
    <t>CFQ7TTC0HM0T61NAC</t>
  </si>
  <si>
    <t>CFQ7TTC0HM0T4W1YNAC</t>
  </si>
  <si>
    <t>CFQ7TTC0HM0T6RNAC</t>
  </si>
  <si>
    <t>CFQ7TTC0HM0T6G1YNAC</t>
  </si>
  <si>
    <t>CFQ7TTC0HM0T5GNAC</t>
  </si>
  <si>
    <t>CFQ7TTC0HM0T861YNAC</t>
  </si>
  <si>
    <t>CFQ7TTC0HM0T861Y1MNAC</t>
  </si>
  <si>
    <t>CFQ7TTC0HM0T731YNAC</t>
  </si>
  <si>
    <t>CFQ7TTC0HM0T7P1Y1MNAC</t>
  </si>
  <si>
    <t>CFQ7TTC0HM0T5S1YNAC</t>
  </si>
  <si>
    <t>CFQ7TTC0HM0T5J1YNAC</t>
  </si>
  <si>
    <t>CFQ7TTC0HM0T6CNAC</t>
  </si>
  <si>
    <t>CFQ7TTC0HM0T5K1Y1MNAC</t>
  </si>
  <si>
    <t>CFQ7TTC0HM0T6J1Y1MNAC</t>
  </si>
  <si>
    <t>CFQ7TTC0HM0T521Y1MNAC</t>
  </si>
  <si>
    <t>CFQ7TTC0HM0T7N1YNAC</t>
  </si>
  <si>
    <t>CFQ7TTC0HM0T4XNAC</t>
  </si>
  <si>
    <t>CFQ7TTC0HM0T7F1YNAC</t>
  </si>
  <si>
    <t>CFQ7TTC0LH2Z0R1Y1MNAC</t>
  </si>
  <si>
    <t>CFQ7TTC0HM0T6FNAC</t>
  </si>
  <si>
    <t>CFQ7TTC0HM0T6ZNAC</t>
  </si>
  <si>
    <t>CFQ7TTC0HM0T5SNAC</t>
  </si>
  <si>
    <t>CFQ7TTC0HM0T7B1Y1MNAC</t>
  </si>
  <si>
    <t>CFQ7TTC0HM0T621Y1MNAC</t>
  </si>
  <si>
    <t>CFQ7TTC0HM0T821YNAC</t>
  </si>
  <si>
    <t>CFQ7TTC0HM0T5C1YNAC</t>
  </si>
  <si>
    <t>CFQ7TTC0HM0T6V1Y1MNAC</t>
  </si>
  <si>
    <t>CFQ7TTC0HM0T6Z1Y1MNAC</t>
  </si>
  <si>
    <t>CFQ7TTC0HM0T6Q1Y1MNAC</t>
  </si>
  <si>
    <t>CFQ7TTC0HM0T7L1YNAC</t>
  </si>
  <si>
    <t>CFQ7TTC0HM0T7K1YNAC</t>
  </si>
  <si>
    <t>CFQ7TTC0HM0T64NAC</t>
  </si>
  <si>
    <t>CFQ7TTC0HM0T6J1YNAC</t>
  </si>
  <si>
    <t>CFQ7TTC0LH2Z0L1Y1MNAC</t>
  </si>
  <si>
    <t>CFQ7TTC0HM0T831Y1MNAC</t>
  </si>
  <si>
    <t>CFQ7TTC0HM0T551YNAC</t>
  </si>
  <si>
    <t>CFQ7TTC0HM0T6M1YNAC</t>
  </si>
  <si>
    <t>CFQ7TTC0LH2Z0Q1YNAC</t>
  </si>
  <si>
    <t>CFQ7TTC0LH2Z0LNAC</t>
  </si>
  <si>
    <t>CFQ7TTC0HM0T801YNAC</t>
  </si>
  <si>
    <t>CFQ7TTC0HM0T7T1Y1MNAC</t>
  </si>
  <si>
    <t>CFQ7TTC0HM0T6B1YNAC</t>
  </si>
  <si>
    <t>CFQ7TTC0HM0T5CNAC</t>
  </si>
  <si>
    <t>CFQ7TTC0HM0T751Y1MNAC</t>
  </si>
  <si>
    <t>CFQ7TTC0HM0T5JNAC</t>
  </si>
  <si>
    <t>CFQ7TTC0HM0T8B1Y1MNAC</t>
  </si>
  <si>
    <t>CFQ7TTC0HM0T4WNAC</t>
  </si>
  <si>
    <t>CFQ7TTC0HM0T80NAC</t>
  </si>
  <si>
    <t>CFQ7TTC0LH2Z0M1Y1MNAC</t>
  </si>
  <si>
    <t>CFQ7TTC0HM0T6N1Y1MNAC</t>
  </si>
  <si>
    <t>CFQ7TTC0HM0T89NAC</t>
  </si>
  <si>
    <t>CFQ7TTC0HM0T811YNAC</t>
  </si>
  <si>
    <t>CFQ7TTC0HM0T6V1YNAC</t>
  </si>
  <si>
    <t>CFQ7TTC0HM0T4X1YNAC</t>
  </si>
  <si>
    <t>CFQ7TTC0HM0T5N1YNAC</t>
  </si>
  <si>
    <t>CFQ7TTC0HM0T4V1Y1MNAC</t>
  </si>
  <si>
    <t>CFQ7TTC0HM0T771Y1MNAC</t>
  </si>
  <si>
    <t>CFQ7TTC0HM0T6NNAC</t>
  </si>
  <si>
    <t>CFQ7TTC0HM0T5QNAC</t>
  </si>
  <si>
    <t>CFQ7TTC0HM0T5K1YNAC</t>
  </si>
  <si>
    <t>CFQ7TTC0HM0T671YNAC</t>
  </si>
  <si>
    <t>CFQ7TTC0HM0T83NAC</t>
  </si>
  <si>
    <t>CFQ7TTC0HM0T6T1YNAC</t>
  </si>
  <si>
    <t>CFQ7TTC0HM0T5H1Y1MNAC</t>
  </si>
  <si>
    <t>CFQ7TTC0HM0T5MNAC</t>
  </si>
  <si>
    <t>CFQ7TTC0HM0T7HNAC</t>
  </si>
  <si>
    <t>CFQ7TTC0LH2Z0R1YNAC</t>
  </si>
  <si>
    <t>CFQ7TTC0HM0T8BNAC</t>
  </si>
  <si>
    <t>CFQ7TTC0HM0T681YNAC</t>
  </si>
  <si>
    <t>CFQ7TTC0HM0T7BNAC</t>
  </si>
  <si>
    <t>CFQ7TTC0HM0T791YNAC</t>
  </si>
  <si>
    <t>CFQ7TTC0HM0T581Y1MNAC</t>
  </si>
  <si>
    <t>CFQ7TTC0HM0T891Y1MNAC</t>
  </si>
  <si>
    <t>CFQ7TTC0HM0T5F1Y1MNAC</t>
  </si>
  <si>
    <t>CFQ7TTC0HM0T641Y1MNAC</t>
  </si>
  <si>
    <t>CFQ7TTC0HM0T5M1YNAC</t>
  </si>
  <si>
    <t>CFQ7TTC0HM0T561Y1MNAC</t>
  </si>
  <si>
    <t>CFQ7TTC0HM0T501Y1MNAC</t>
  </si>
  <si>
    <t>CFQ7TTC0HM0T73NAC</t>
  </si>
  <si>
    <t>CFQ7TTC0HM0T6M1Y1MNAC</t>
  </si>
  <si>
    <t>CFQ7TTC0HM0T6XNAC</t>
  </si>
  <si>
    <t>CFQ7TTC0HM0T77NAC</t>
  </si>
  <si>
    <t>CFQ7TTC0HM0T5C1Y1MNAC</t>
  </si>
  <si>
    <t>CFQ7TTC0HM0T6KNAC</t>
  </si>
  <si>
    <t>CFQ7TTC0HM0T5BNAC</t>
  </si>
  <si>
    <t>CFQ7TTC0HM0T4W1Y1MNAC</t>
  </si>
  <si>
    <t>CFQ7TTC0HM0T7K1Y1MNAC</t>
  </si>
  <si>
    <t>CFQ7TTC0HM0T7TNAC</t>
  </si>
  <si>
    <t>CFQ7TTC0HM0T681Y1MNAC</t>
  </si>
  <si>
    <t>CFQ7TTC0HM0T511YNAC</t>
  </si>
  <si>
    <t>CFQ7TTC0HM0T5N1Y1MNAC</t>
  </si>
  <si>
    <t>CFQ7TTC0HM0T7MNAC</t>
  </si>
  <si>
    <t>CFQ7TTC0HM0T5FNAC</t>
  </si>
  <si>
    <t>CFQ7TTC0HM0T551Y1MNAC</t>
  </si>
  <si>
    <t>CFQ7TTC0HM0T801Y1MNAC</t>
  </si>
  <si>
    <t>CFQ7TTC0HM0T7Q1YNAC</t>
  </si>
  <si>
    <t>CFQ7TTC0HM0T7H1YNAC</t>
  </si>
  <si>
    <t>CFQ7TTC0LH2Z0QNAC</t>
  </si>
  <si>
    <t>CFQ7TTC0HM0T6Z1YNAC</t>
  </si>
  <si>
    <t>CFQ7TTC0HM0T6VNAC</t>
  </si>
  <si>
    <t>CFQ7TTC0HM0T5T1YNAC</t>
  </si>
  <si>
    <t>CFQ7TTC0HM0T5S1Y1MNAC</t>
  </si>
  <si>
    <t>CFQ7TTC0HM0T67NAC</t>
  </si>
  <si>
    <t>CFQ7TTC0HM0T4VNAC</t>
  </si>
  <si>
    <t>CFQ7TTC0HM0T6C1YNAC</t>
  </si>
  <si>
    <t>CFQ7TTC0HM0T5KNAC</t>
  </si>
  <si>
    <t>CFQ7TTC0TDLC071YNAC</t>
  </si>
  <si>
    <t>CFQ7TTC0TDLC07NAC</t>
  </si>
  <si>
    <t>CFQ7TTC0TDLC011Y1MNAC</t>
  </si>
  <si>
    <t>CFQ7TTC0TDLC071Y1MNAC</t>
  </si>
  <si>
    <t>CFQ7TTC0TDLC051Y1MNAC</t>
  </si>
  <si>
    <t>CFQ7TTC0TDLC081YNAC</t>
  </si>
  <si>
    <t>CFQ7TTC0TDLC08NAC</t>
  </si>
  <si>
    <t>CFQ7TTC0TDLC011YNAC</t>
  </si>
  <si>
    <t>CFQ7TTC0TDLC01NAC</t>
  </si>
  <si>
    <t>CFQ7TTC0TDLC05NAC</t>
  </si>
  <si>
    <t>CFQ7TTC0TDLC051YNAC</t>
  </si>
  <si>
    <t>CFQ7TTC0TDLC081Y1MNAC</t>
  </si>
  <si>
    <t>CFQ7TTC0TDL0081Y1MNAC</t>
  </si>
  <si>
    <t>CFQ7TTC0TDL008NAC</t>
  </si>
  <si>
    <t>CFQ7TTC0TDL0041Y1MNAC</t>
  </si>
  <si>
    <t>CFQ7TTC0TDL004NAC</t>
  </si>
  <si>
    <t>CFQ7TTC0TDL003NAC</t>
  </si>
  <si>
    <t>CFQ7TTC0TDL00B1Y1MNAC</t>
  </si>
  <si>
    <t>CFQ7TTC0TDL0041YNAC</t>
  </si>
  <si>
    <t>CFQ7TTC0TDL0031Y1MNAC</t>
  </si>
  <si>
    <t>CFQ7TTC0TDL00BNAC</t>
  </si>
  <si>
    <t>CFQ7TTC0TDL0081YNAC</t>
  </si>
  <si>
    <t>CFQ7TTC0TDL0031YNAC</t>
  </si>
  <si>
    <t>CFQ7TTC0TDL00B1YNAC</t>
  </si>
  <si>
    <t>CFQ7TTC0TDL7041Y1MNAC</t>
  </si>
  <si>
    <t>CFQ7TTC0TDL7091YNAC</t>
  </si>
  <si>
    <t>CFQ7TTC0TDL7071YNAC</t>
  </si>
  <si>
    <t>CFQ7TTC0TDL704NAC</t>
  </si>
  <si>
    <t>CFQ7TTC0TDL7091Y1MNAC</t>
  </si>
  <si>
    <t>CFQ7TTC0TDL7011YNAC</t>
  </si>
  <si>
    <t>CFQ7TTC0TDL707NAC</t>
  </si>
  <si>
    <t>CFQ7TTC0TDL7071Y1MNAC</t>
  </si>
  <si>
    <t>CFQ7TTC0TDL709NAC</t>
  </si>
  <si>
    <t>CFQ7TTC0TDL7011Y1MNAC</t>
  </si>
  <si>
    <t>CFQ7TTC0TDL701NAC</t>
  </si>
  <si>
    <t>CFQ7TTC0TDL7041YNAC</t>
  </si>
  <si>
    <t>CFQ7TTC0N13S1P1Y1MNAC</t>
  </si>
  <si>
    <t>CFQ7TTC0N13S0P1Y1MNAC</t>
  </si>
  <si>
    <t>CFQ7TTC0N13S121Y1MNAC</t>
  </si>
  <si>
    <t>CFQ7TTC0N13S18NAC</t>
  </si>
  <si>
    <t>CFQ7TTC0N13S131Y1MNAC</t>
  </si>
  <si>
    <t>CFQ7TTC0N13S0R1YNAC</t>
  </si>
  <si>
    <t>CFQ7TTC0N13S0NNAC</t>
  </si>
  <si>
    <t>CFQ7TTC0N13S0T1Y1MNAC</t>
  </si>
  <si>
    <t>CFQ7TTC0N13S131YNAC</t>
  </si>
  <si>
    <t>CFQ7TTC0N13S171Y1MNAC</t>
  </si>
  <si>
    <t>CFQ7TTC0N13S0QNAC</t>
  </si>
  <si>
    <t>CFQ7TTC0N13S15NAC</t>
  </si>
  <si>
    <t>CFQ7TTC0N13S1LNAC</t>
  </si>
  <si>
    <t>CFQ7TTC0N13S0WNAC</t>
  </si>
  <si>
    <t>CFQ7TTC0N13S1PNAC</t>
  </si>
  <si>
    <t>CFQ7TTC0N13S181YNAC</t>
  </si>
  <si>
    <t>CFQ7TTC0N13S12NAC</t>
  </si>
  <si>
    <t>CFQ7TTC0N13S151YNAC</t>
  </si>
  <si>
    <t>CFQ7TTC0N13S17NAC</t>
  </si>
  <si>
    <t>CFQ7TTC0N13S1P1YNAC</t>
  </si>
  <si>
    <t>CFQ7TTC0N13S0W1Y1MNAC</t>
  </si>
  <si>
    <t>CFQ7TTC0N13S1BNAC</t>
  </si>
  <si>
    <t>CFQ7TTC0N13S151Y1MNAC</t>
  </si>
  <si>
    <t>CFQ7TTC0N13S0Q1Y1MNAC</t>
  </si>
  <si>
    <t>CFQ7TTC0N13S0W1YNAC</t>
  </si>
  <si>
    <t>CFQ7TTC0N13S181Y1MNAC</t>
  </si>
  <si>
    <t>CFQ7TTC0N13S0P1YNAC</t>
  </si>
  <si>
    <t>CFQ7TTC0N13S1K1Y1MNAC</t>
  </si>
  <si>
    <t>CFQ7TTC0N13S1L1YNAC</t>
  </si>
  <si>
    <t>CFQ7TTC0N13S1NNAC</t>
  </si>
  <si>
    <t>CFQ7TTC0N13S0N1YNAC</t>
  </si>
  <si>
    <t>CFQ7TTC0N13S1B1YNAC</t>
  </si>
  <si>
    <t>CFQ7TTC0N13S0RNAC</t>
  </si>
  <si>
    <t>CFQ7TTC0N13S1KNAC</t>
  </si>
  <si>
    <t>CFQ7TTC0N13S1B1Y1MNAC</t>
  </si>
  <si>
    <t>CFQ7TTC0N13S0PNAC</t>
  </si>
  <si>
    <t>CFQ7TTC0N13S13NAC</t>
  </si>
  <si>
    <t>CFQ7TTC0N13S121YNAC</t>
  </si>
  <si>
    <t>CFQ7TTC0N13S0R1Y1MNAC</t>
  </si>
  <si>
    <t>CFQ7TTC0N13S1K1YNAC</t>
  </si>
  <si>
    <t>CFQ7TTC0N13S0Q1YNAC</t>
  </si>
  <si>
    <t>CFQ7TTC0N13S0N1Y1MNAC</t>
  </si>
  <si>
    <t>CFQ7TTC0N13S1N1YNAC</t>
  </si>
  <si>
    <t>CFQ7TTC0N13S1N1Y1MNAC</t>
  </si>
  <si>
    <t>CFQ7TTC0N13S171YNAC</t>
  </si>
  <si>
    <t>CFQ7TTC0N13S0TNAC</t>
  </si>
  <si>
    <t>CFQ7TTC0N13S0T1YNAC</t>
  </si>
  <si>
    <t>CFQ7TTC0N13S1L1Y1MNAC</t>
  </si>
  <si>
    <t>CFQ7TTC0LFDZ1P1Y1MNAC</t>
  </si>
  <si>
    <t>CFQ7TTC0LFDZ3DNAC</t>
  </si>
  <si>
    <t>CFQ7TTC0LFDZ1JNAC</t>
  </si>
  <si>
    <t>CFQ7TTC0LFDZ3FNAC</t>
  </si>
  <si>
    <t>CFQ7TTC0LFDZ1KNAC</t>
  </si>
  <si>
    <t>CFQ7TTC0LFDZ1QNAC</t>
  </si>
  <si>
    <t>CFQ7TTC0LFDZ211YNAC</t>
  </si>
  <si>
    <t>CFQ7TTC0LFDZ3D1YNAC</t>
  </si>
  <si>
    <t>CFQ7TTC0LFDZ21NAC</t>
  </si>
  <si>
    <t>CFQ7TTC0LFDZ3D1Y1MNAC</t>
  </si>
  <si>
    <t>CFQ7TTC0LFDZ3F1Y1MNAC</t>
  </si>
  <si>
    <t>CFQ7TTC0LFDZ1K1Y1MNAC</t>
  </si>
  <si>
    <t>CFQ7TTC0LFDZ1J1YNAC</t>
  </si>
  <si>
    <t>CFQ7TTC0LFDZ1P1YNAC</t>
  </si>
  <si>
    <t>CFQ7TTC0LFDZ23NAC</t>
  </si>
  <si>
    <t>CFQ7TTC0LFDZ3F1YNAC</t>
  </si>
  <si>
    <t>CFQ7TTC0LFDZ231Y1MNAC</t>
  </si>
  <si>
    <t>CFQ7TTC0LFDZ1Q1YNAC</t>
  </si>
  <si>
    <t>CFQ7TTC0LFDZ231YNAC</t>
  </si>
  <si>
    <t>CFQ7TTC0LFDZ1PNAC</t>
  </si>
  <si>
    <t>CFQ7TTC0LFDZ1J1Y1MNAC</t>
  </si>
  <si>
    <t>CFQ7TTC0LFDZ1K1YNAC</t>
  </si>
  <si>
    <t>CFQ7TTC0LFDZ1Q1Y1MNAC</t>
  </si>
  <si>
    <t>CFQ7TTC0LFDZ211Y1MNAC</t>
  </si>
  <si>
    <t>CFQ7TTC0TDKX02NAC</t>
  </si>
  <si>
    <t>CFQ7TTC0TDKX04NAC</t>
  </si>
  <si>
    <t>CFQ7TTC0TDKX041YNAC</t>
  </si>
  <si>
    <t>CFQ7TTC0TDKX021YNAC</t>
  </si>
  <si>
    <t>CFQ7TTC0TDKX021Y1MNAC</t>
  </si>
  <si>
    <t>CFQ7TTC0TDKX041Y1MNAC</t>
  </si>
  <si>
    <t>CFQ7TTC0LFNK171YNAC</t>
  </si>
  <si>
    <t>CFQ7TTC0LFNK0ZNAC</t>
  </si>
  <si>
    <t>CFQ7TTC0LFNK141Y1MNAC</t>
  </si>
  <si>
    <t>CFQ7TTC0LFNK0Z1YNAC</t>
  </si>
  <si>
    <t>CFQ7TTC0LFNK101YNAC</t>
  </si>
  <si>
    <t>CFQ7TTC0LFNK141YNAC</t>
  </si>
  <si>
    <t>CFQ7TTC0LFNK171Y1MNAC</t>
  </si>
  <si>
    <t>CFQ7TTC0LFNK14NAC</t>
  </si>
  <si>
    <t>CFQ7TTC0LFNK17NAC</t>
  </si>
  <si>
    <t>CFQ7TTC0LFNK101Y1MNAC</t>
  </si>
  <si>
    <t>CFQ7TTC0LFNK0Z1Y1MNAC</t>
  </si>
  <si>
    <t>CFQ7TTC0LFNK10NAC</t>
  </si>
  <si>
    <t>CFQ7TTC0HKJ7071Y1MNAC</t>
  </si>
  <si>
    <t>CFQ7TTC0HKJ707NAC</t>
  </si>
  <si>
    <t>CFQ7TTC0HKJ7071YNAC</t>
  </si>
  <si>
    <t>CFQ7TTC0HKJ605NAC</t>
  </si>
  <si>
    <t>CFQ7TTC0HKJ6051YNAC</t>
  </si>
  <si>
    <t>CFQ7TTC0HKJ6051Y1MNAC</t>
  </si>
  <si>
    <t>CFQ7TTC0HM4305NAC</t>
  </si>
  <si>
    <t>CFQ7TTC0HM43061Y1MNAC</t>
  </si>
  <si>
    <t>CFQ7TTC0HM4306NAC</t>
  </si>
  <si>
    <t>CFQ7TTC0HM43051Y1MNAC</t>
  </si>
  <si>
    <t>CFQ7TTC0HM43051YNAC</t>
  </si>
  <si>
    <t>CFQ7TTC0HM43061YNAC</t>
  </si>
  <si>
    <t>CFQ7TTC0LFNL19NAC</t>
  </si>
  <si>
    <t>CFQ7TTC0LFNL1DNAC</t>
  </si>
  <si>
    <t>CFQ7TTC0LFNL2G1YNAC</t>
  </si>
  <si>
    <t>CFQ7TTC0LFNL2G1Y1MNAC</t>
  </si>
  <si>
    <t>CFQ7TTC0LFNL191YNAC</t>
  </si>
  <si>
    <t>CFQ7TTC0LFNL1D1Y1MNAC</t>
  </si>
  <si>
    <t>CFQ7TTC0LFNL171YNAC</t>
  </si>
  <si>
    <t>CFQ7TTC0LFNL2D1Y1MNAC</t>
  </si>
  <si>
    <t>CFQ7TTC0LFNL181Y1MNAC</t>
  </si>
  <si>
    <t>CFQ7TTC0LFNL17NAC</t>
  </si>
  <si>
    <t>CFQ7TTC0LFNL171Y1MNAC</t>
  </si>
  <si>
    <t>CFQ7TTC0LFNL181YNAC</t>
  </si>
  <si>
    <t>CFQ7TTC0LFNL18NAC</t>
  </si>
  <si>
    <t>CFQ7TTC0LFNL2DNAC</t>
  </si>
  <si>
    <t>CFQ7TTC0LFNL191Y1MNAC</t>
  </si>
  <si>
    <t>CFQ7TTC0LFNL2GNAC</t>
  </si>
  <si>
    <t>CFQ7TTC0LFNL1D1YNAC</t>
  </si>
  <si>
    <t>CFQ7TTC0LFNL2D1YNAC</t>
  </si>
  <si>
    <t>CFQ7TTC0LGV41DNAC</t>
  </si>
  <si>
    <t>CFQ7TTC0LGV41C1Y1MNAC</t>
  </si>
  <si>
    <t>CFQ7TTC0LGV41K1Y1MNAC</t>
  </si>
  <si>
    <t>CFQ7TTC0LGV41J1Y1MNAC</t>
  </si>
  <si>
    <t>CFQ7TTC0LGV41K1YNAC</t>
  </si>
  <si>
    <t>CFQ7TTC0LGV41J1YNAC</t>
  </si>
  <si>
    <t>CFQ7TTC0LGV41JNAC</t>
  </si>
  <si>
    <t>CFQ7TTC0LGV41C1YNAC</t>
  </si>
  <si>
    <t>CFQ7TTC0LGV41D1Y1MNAC</t>
  </si>
  <si>
    <t>CFQ7TTC0LGV41D1YNAC</t>
  </si>
  <si>
    <t>CFQ7TTC0LGV41KNAC</t>
  </si>
  <si>
    <t>CFQ7TTC0LGV41CNAC</t>
  </si>
  <si>
    <t>CFQ7TTC0NL21051Y1MNAC</t>
  </si>
  <si>
    <t>CFQ7TTC0NL21041YNAC</t>
  </si>
  <si>
    <t>CFQ7TTC0NL2104NAC</t>
  </si>
  <si>
    <t>CFQ7TTC0NL21051YNAC</t>
  </si>
  <si>
    <t>CFQ7TTC0NL21041Y1MNAC</t>
  </si>
  <si>
    <t>CFQ7TTC0NL2105NAC</t>
  </si>
  <si>
    <t>CFQ7TTC0HD4G151Y1MNAC</t>
  </si>
  <si>
    <t>CFQ7TTC0HD4G181YNAC</t>
  </si>
  <si>
    <t>CFQ7TTC0HD4G1B1Y1MNAC</t>
  </si>
  <si>
    <t>CFQ7TTC0HD4G19NAC</t>
  </si>
  <si>
    <t>CFQ7TTC0HD4G18NAC</t>
  </si>
  <si>
    <t>CFQ7TTC0HD4G12NAC</t>
  </si>
  <si>
    <t>CFQ7TTC0HD4G15NAC</t>
  </si>
  <si>
    <t>CFQ7TTC0HD4G161Y1MNAC</t>
  </si>
  <si>
    <t>CFQ7TTC0HD4G1DNAC</t>
  </si>
  <si>
    <t>CFQ7TTC0HD4G1D1Y1MNAC</t>
  </si>
  <si>
    <t>CFQ7TTC0HD4G191Y1MNAC</t>
  </si>
  <si>
    <t>CFQ7TTC0HD4G1D1YNAC</t>
  </si>
  <si>
    <t>CFQ7TTC0HD4G121YNAC</t>
  </si>
  <si>
    <t>CFQ7TTC0HD4G181Y1MNAC</t>
  </si>
  <si>
    <t>CFQ7TTC0HD4G161YNAC</t>
  </si>
  <si>
    <t>CFQ7TTC0HD4G1BNAC</t>
  </si>
  <si>
    <t>CFQ7TTC0HD4G191YNAC</t>
  </si>
  <si>
    <t>CFQ7TTC0HD4G151YNAC</t>
  </si>
  <si>
    <t>CFQ7TTC0HD4G13NAC</t>
  </si>
  <si>
    <t>CFQ7TTC0HD4G16NAC</t>
  </si>
  <si>
    <t>CFQ7TTC0HD4G131YNAC</t>
  </si>
  <si>
    <t>CFQ7TTC0HD4G131Y1MNAC</t>
  </si>
  <si>
    <t>CFQ7TTC0HD4G121Y1MNAC</t>
  </si>
  <si>
    <t>CFQ7TTC0HD4G1B1YNAC</t>
  </si>
  <si>
    <t>CFQ7TTC0J1XF0J1Y1MNAC</t>
  </si>
  <si>
    <t>CFQ7TTC0J1XF0HNAC</t>
  </si>
  <si>
    <t>CFQ7TTC0J1XF0J1YNAC</t>
  </si>
  <si>
    <t>CFQ7TTC0J1XF0JNAC</t>
  </si>
  <si>
    <t>CFQ7TTC0J1XF0H1YNAC</t>
  </si>
  <si>
    <t>CFQ7TTC0J1XF0H1Y1MNAC</t>
  </si>
  <si>
    <t>CFQ7TTC0J7M0021Y1MNAC</t>
  </si>
  <si>
    <t>CFQ7TTC0J7M004NAC</t>
  </si>
  <si>
    <t>CFQ7TTC0J7M002NAC</t>
  </si>
  <si>
    <t>CFQ7TTC0J7M0021YNAC</t>
  </si>
  <si>
    <t>CFQ7TTC0J7M0041YNAC</t>
  </si>
  <si>
    <t>CFQ7TTC0J7M0041Y1MNAC</t>
  </si>
  <si>
    <t>CFQ7TTC0LHX00G1YNAC</t>
  </si>
  <si>
    <t>CFQ7TTC0LHX00J1YNAC</t>
  </si>
  <si>
    <t>CFQ7TTC0LHX00G1Y1MNAC</t>
  </si>
  <si>
    <t>CFQ7TTC0LHX00JNAC</t>
  </si>
  <si>
    <t>CFQ7TTC0LHX00GNAC</t>
  </si>
  <si>
    <t>CFQ7TTC0LHX00J1Y1MNAC</t>
  </si>
  <si>
    <t>CFQ7TTC0LHXQ081Y1MNAC</t>
  </si>
  <si>
    <t>CFQ7TTC0LHXQ081YNAC</t>
  </si>
  <si>
    <t>CFQ7TTC0LHXQ08NAC</t>
  </si>
  <si>
    <t>CFQ7TTC0LHVJ0C1YNAC</t>
  </si>
  <si>
    <t>CFQ7TTC0LHVJ0C1Y1MNAC</t>
  </si>
  <si>
    <t>CFQ7TTC0LHVJ0B1Y1MNAC</t>
  </si>
  <si>
    <t>CFQ7TTC0LHVJ0B1YNAC</t>
  </si>
  <si>
    <t>CFQ7TTC0LHVJ0BNAC</t>
  </si>
  <si>
    <t>CFQ7TTC0LHVJ0CNAC</t>
  </si>
  <si>
    <t>CFQ7TTC0LHZ108NAC</t>
  </si>
  <si>
    <t>CFQ7TTC0LHZ1081Y1MNAC</t>
  </si>
  <si>
    <t>CFQ7TTC0LHZ1081YNAC</t>
  </si>
  <si>
    <t>CFQ7TTC0LHV9081YNAC</t>
  </si>
  <si>
    <t>CFQ7TTC0LHV9081Y1MNAC</t>
  </si>
  <si>
    <t>CFQ7TTC0LHV908NAC</t>
  </si>
  <si>
    <t>CFQ7TTC0LHVN08NAC</t>
  </si>
  <si>
    <t>CFQ7TTC0LHVN081Y1MNAC</t>
  </si>
  <si>
    <t>CFQ7TTC0LHVN081YNAC</t>
  </si>
  <si>
    <t>CFQ7TTC0LHXZ091Y1MNAC</t>
  </si>
  <si>
    <t>CFQ7TTC0LHXZ091YNAC</t>
  </si>
  <si>
    <t>CFQ7TTC0LHXZ09NAC</t>
  </si>
  <si>
    <t>CFQ7TTC0LHVG081Y1MNAC</t>
  </si>
  <si>
    <t>CFQ7TTC0LHVG08NAC</t>
  </si>
  <si>
    <t>CFQ7TTC0LHVG081YNAC</t>
  </si>
  <si>
    <t>CFQ7TTC0HD4D0NNAC</t>
  </si>
  <si>
    <t>CFQ7TTC0HD4D0N1YNAC</t>
  </si>
  <si>
    <t>CFQ7TTC0HD4D0Q1Y1MNAC</t>
  </si>
  <si>
    <t>CFQ7TTC0HD4D0QNAC</t>
  </si>
  <si>
    <t>CFQ7TTC0HD4D0TNAC</t>
  </si>
  <si>
    <t>CFQ7TTC0HD4D0P1Y1MNAC</t>
  </si>
  <si>
    <t>CFQ7TTC0HD4D0T1Y1MNAC</t>
  </si>
  <si>
    <t>CFQ7TTC0HD4D0PNAC</t>
  </si>
  <si>
    <t>CFQ7TTC0HD4D0Q1YNAC</t>
  </si>
  <si>
    <t>CFQ7TTC0HD4D0P1YNAC</t>
  </si>
  <si>
    <t>CFQ7TTC0HD4D0N1Y1MNAC</t>
  </si>
  <si>
    <t>CFQ7TTC0HD4D0T1YNAC</t>
  </si>
  <si>
    <t>CFQ7TTC0LFF11FNAC</t>
  </si>
  <si>
    <t>CFQ7TTC0LFF1191Y1MNAC</t>
  </si>
  <si>
    <t>CFQ7TTC0LFF11F1Y1MNAC</t>
  </si>
  <si>
    <t>CFQ7TTC0LFF11B1YNAC</t>
  </si>
  <si>
    <t>CFQ7TTC0LFF11BNAC</t>
  </si>
  <si>
    <t>CFQ7TTC0LFF12G1Y1MNAC</t>
  </si>
  <si>
    <t>CFQ7TTC0LFF12D1YNAC</t>
  </si>
  <si>
    <t>CFQ7TTC0LFF11C1Y1MNAC</t>
  </si>
  <si>
    <t>CFQ7TTC0LFF12D1Y1MNAC</t>
  </si>
  <si>
    <t>CFQ7TTC0LFF11B1Y1MNAC</t>
  </si>
  <si>
    <t>CFQ7TTC0LFF12G1YNAC</t>
  </si>
  <si>
    <t>CFQ7TTC0LFF11C1YNAC</t>
  </si>
  <si>
    <t>CFQ7TTC0LFF11F1YNAC</t>
  </si>
  <si>
    <t>CFQ7TTC0LFF1191YNAC</t>
  </si>
  <si>
    <t>CFQ7TTC0LFF11CNAC</t>
  </si>
  <si>
    <t>CFQ7TTC0LFF12DNAC</t>
  </si>
  <si>
    <t>CFQ7TTC0LFF12GNAC</t>
  </si>
  <si>
    <t>CFQ7TTC0LHZ3041YNAC</t>
  </si>
  <si>
    <t>CFQ7TTC0LHZ306NAC</t>
  </si>
  <si>
    <t>CFQ7TTC0LHZ3041Y1MNAC</t>
  </si>
  <si>
    <t>CFQ7TTC0LHZ304NAC</t>
  </si>
  <si>
    <t>CFQ7TTC0LHZ3061Y1MNAC</t>
  </si>
  <si>
    <t>CFQ7TTC0LHZ3061YNAC</t>
  </si>
  <si>
    <t>CFQ7TTC0HBSJ081YNAC</t>
  </si>
  <si>
    <t>CFQ7TTC0HBSJ071Y1MNAC</t>
  </si>
  <si>
    <t>CFQ7TTC0HBSJ08NAC</t>
  </si>
  <si>
    <t>CFQ7TTC0HBSJ071YNAC</t>
  </si>
  <si>
    <t>CFQ7TTC0HBSJ07NAC</t>
  </si>
  <si>
    <t>CFQ7TTC0HBSJ081Y1MNAC</t>
  </si>
  <si>
    <t>CFQ7TTC0LFN51C1Y1MNAC</t>
  </si>
  <si>
    <t>CFQ7TTC0LFN5191Y1MNAC</t>
  </si>
  <si>
    <t>CFQ7TTC0LFN5141Y1MNAC</t>
  </si>
  <si>
    <t>CFQ7TTC0LFN5161YNAC</t>
  </si>
  <si>
    <t>CFQ7TTC0LFN5141YNAC</t>
  </si>
  <si>
    <t>CFQ7TTC0LFN516NAC</t>
  </si>
  <si>
    <t>CFQ7TTC0LFN5191YNAC</t>
  </si>
  <si>
    <t>CFQ7TTC0LFN5161Y1MNAC</t>
  </si>
  <si>
    <t>CFQ7TTC0LFN514NAC</t>
  </si>
  <si>
    <t>CFQ7TTC0LFN51CNAC</t>
  </si>
  <si>
    <t>CFQ7TTC0LFN51C1YNAC</t>
  </si>
  <si>
    <t>CFQ7TTC0LFN519NAC</t>
  </si>
  <si>
    <t>CFQ7TTC0LH311K1YNAC</t>
  </si>
  <si>
    <t>CFQ7TTC0LH311Q1YNAC</t>
  </si>
  <si>
    <t>CFQ7TTC0LH311R1YNAC</t>
  </si>
  <si>
    <t>CFQ7TTC0LH311R1Y1MNAC</t>
  </si>
  <si>
    <t>CFQ7TTC0LH311K1Y1MNAC</t>
  </si>
  <si>
    <t>CFQ7TTC0LH311L1Y1MNAC</t>
  </si>
  <si>
    <t>CFQ7TTC0LH311Q1Y1MNAC</t>
  </si>
  <si>
    <t>CFQ7TTC0LH311LNAC</t>
  </si>
  <si>
    <t>CFQ7TTC0LH311L1YNAC</t>
  </si>
  <si>
    <t>CFQ7TTC0LH311QNAC</t>
  </si>
  <si>
    <t>CFQ7TTC0LH311RNAC</t>
  </si>
  <si>
    <t>CFQ7TTC0LH311KNAC</t>
  </si>
  <si>
    <t>CFQ7TTC0P17W021YNAC</t>
  </si>
  <si>
    <t>CFQ7TTC0P17W031YNAC</t>
  </si>
  <si>
    <t>CFQ7TTC0P17W02NAC</t>
  </si>
  <si>
    <t>CFQ7TTC0P17W021Y1MNAC</t>
  </si>
  <si>
    <t>CFQ7TTC0P17W03NAC</t>
  </si>
  <si>
    <t>CFQ7TTC0P17W031Y1MNAC</t>
  </si>
  <si>
    <t>CFQ7TTC0LFNJ0S1YNAC</t>
  </si>
  <si>
    <t>CFQ7TTC0LFNJ0S1Y1MNAC</t>
  </si>
  <si>
    <t>CFQ7TTC0LFNJ0R1Y1MNAC</t>
  </si>
  <si>
    <t>CFQ7TTC0LFNJ0R1YNAC</t>
  </si>
  <si>
    <t>CFQ7TTC0LFNJ0SNAC</t>
  </si>
  <si>
    <t>CFQ7TTC0HD422S1Y1MNAC</t>
  </si>
  <si>
    <t>CFQ7TTC0HD422P1YNAC</t>
  </si>
  <si>
    <t>CFQ7TTC0HD422W1Y1MNAC</t>
  </si>
  <si>
    <t>CFQ7TTC0HD422RNAC</t>
  </si>
  <si>
    <t>CFQ7TTC0HD422S1YNAC</t>
  </si>
  <si>
    <t>CFQ7TTC0HD422WNAC</t>
  </si>
  <si>
    <t>CFQ7TTC0HD422V1Y1MNAC</t>
  </si>
  <si>
    <t>CFQ7TTC0HD422X1Y1MNAC</t>
  </si>
  <si>
    <t>CFQ7TTC0HD422XNAC</t>
  </si>
  <si>
    <t>CFQ7TTC0HD422R1YNAC</t>
  </si>
  <si>
    <t>CFQ7TTC0HD422P1Y1MNAC</t>
  </si>
  <si>
    <t>CFQ7TTC0HD422V1YNAC</t>
  </si>
  <si>
    <t>CFQ7TTC0HD422W1YNAC</t>
  </si>
  <si>
    <t>CFQ7TTC0HD422PNAC</t>
  </si>
  <si>
    <t>CFQ7TTC0HD422SNAC</t>
  </si>
  <si>
    <t>CFQ7TTC0HD422VNAC</t>
  </si>
  <si>
    <t>CFQ7TTC0HD422X1YNAC</t>
  </si>
  <si>
    <t>CFQ7TTC0HD422R1Y1MNAC</t>
  </si>
  <si>
    <t>CFQ7TTC0LHPJ61Y1MNAC</t>
  </si>
  <si>
    <t>CFQ7TTC0LHPJ2NAC</t>
  </si>
  <si>
    <t>CFQ7TTC0LHPJ21YNAC</t>
  </si>
  <si>
    <t>CFQ7TTC0LHPJ6NAC</t>
  </si>
  <si>
    <t>CFQ7TTC0LHPJ21Y1MNAC</t>
  </si>
  <si>
    <t>CFQ7TTC0LHPJ61YNAC</t>
  </si>
  <si>
    <t>CFQ7TTC0J1ZQ9NAC</t>
  </si>
  <si>
    <t>CFQ7TTC0J1ZQ91YNAC</t>
  </si>
  <si>
    <t>CFQ7TTC0J1ZQ91Y1MNAC</t>
  </si>
  <si>
    <t>CFQ7TTC0LHSLM1Y1MNAC</t>
  </si>
  <si>
    <t>CFQ7TTC0LHSLMNAC</t>
  </si>
  <si>
    <t>CFQ7TTC0LHSLM1YNAC</t>
  </si>
  <si>
    <t>CFQ7TTC0MM8RM1YNAC</t>
  </si>
  <si>
    <t>CFQ7TTC0MM8R0M1Y1MNAC</t>
  </si>
  <si>
    <t>CFQ7TTC0HD6VW1Y1MNAC</t>
  </si>
  <si>
    <t>CFQ7TTC0HD6VWNAC</t>
  </si>
  <si>
    <t>CFQ7TTC0HD6VW1YNAC</t>
  </si>
  <si>
    <t>CFQ7TTC0HD6TW1YNAC</t>
  </si>
  <si>
    <t>CFQ7TTC0HD6TW1Y1MNAC</t>
  </si>
  <si>
    <t>CFQ7TTC0HD6TWNAC</t>
  </si>
  <si>
    <t>CFQ7TTC0HD6SW1Y1MNAC</t>
  </si>
  <si>
    <t>CFQ7TTC0HD6SWNAC</t>
  </si>
  <si>
    <t>CFQ7TTC0HD6SW1YNAC</t>
  </si>
  <si>
    <t>CFQ7TTC0N1T161Y1MNAC</t>
  </si>
  <si>
    <t>CFQ7TTC0N1T161YNAC</t>
  </si>
  <si>
    <t>CFQ7TTC0N1T16NAC</t>
  </si>
  <si>
    <t>CFQ7TTC0P4WTBNAC</t>
  </si>
  <si>
    <t>CFQ7TTC0P4WTB1Y1MNAC</t>
  </si>
  <si>
    <t>CFQ7TTC0P4WT91YNAC</t>
  </si>
  <si>
    <t>CFQ7TTC0P4WT9NAC</t>
  </si>
  <si>
    <t>CFQ7TTC0P4WT91Y1MNAC</t>
  </si>
  <si>
    <t>CFQ7TTC0P4WTB1YNAC</t>
  </si>
  <si>
    <t>CFQ7TTC0J1GBCNAC</t>
  </si>
  <si>
    <t>CFQ7TTC0J1GBC1YNAC</t>
  </si>
  <si>
    <t>CFQ7TTC0J1GB0C1Y1MNAC</t>
  </si>
  <si>
    <t>CFQ7TTC0LGV0M1Y1MNAC</t>
  </si>
  <si>
    <t>CFQ7TTC0LGV0MNAC</t>
  </si>
  <si>
    <t>CFQ7TTC0LGV0RNAC</t>
  </si>
  <si>
    <t>CFQ7TTC0LGV0R1YNAC</t>
  </si>
  <si>
    <t>CFQ7TTC0LGV0R1Y1MNAC</t>
  </si>
  <si>
    <t>CFQ7TTC0LGV0M1YNAC</t>
  </si>
  <si>
    <t>CFQ7TTC0MZH651Y1MNAC</t>
  </si>
  <si>
    <t>CFQ7TTC0MZH651YNAC</t>
  </si>
  <si>
    <t>CFQ7TTC0MZH65NAC</t>
  </si>
  <si>
    <t>CFQ7TTC0MZH631Y1MNAC</t>
  </si>
  <si>
    <t>CFQ7TTC0MZH631YNAC</t>
  </si>
  <si>
    <t>CFQ7TTC0MZH63NAC</t>
  </si>
  <si>
    <t>CFQ7TTC0MLTFB1Y1MNAC</t>
  </si>
  <si>
    <t>CFQ7TTC0MLTFJ1Y1MNAC</t>
  </si>
  <si>
    <t>CFQ7TTC0MLTFF1Y1MNAC</t>
  </si>
  <si>
    <t>CFQ7TTC0MLTFD1YNAC</t>
  </si>
  <si>
    <t>CFQ7TTC0MLTFG1YNAC</t>
  </si>
  <si>
    <t>CFQ7TTC0MLTFC1Y1MNAC</t>
  </si>
  <si>
    <t>CFQ7TTC0MLTFH1YNAC</t>
  </si>
  <si>
    <t>CFQ7TTC0MLTFK1Y1MNAC</t>
  </si>
  <si>
    <t>CFQ7TTC0MLTFC1YNAC</t>
  </si>
  <si>
    <t>CFQ7TTC0MLTFF1YNAC</t>
  </si>
  <si>
    <t>CFQ7TTC0MLTFH1Y1MNAC</t>
  </si>
  <si>
    <t>CFQ7TTC0MLTF81Y1MNAC</t>
  </si>
  <si>
    <t>CFQ7TTC0MLTF81YNAC</t>
  </si>
  <si>
    <t>CFQ7TTC0MLTFD1Y1MNAC</t>
  </si>
  <si>
    <t>CFQ7TTC0MLTFK1YNAC</t>
  </si>
  <si>
    <t>CFQ7TTC0MLTFG1Y1MNAC</t>
  </si>
  <si>
    <t>CFQ7TTC0MLTF91YNAC</t>
  </si>
  <si>
    <t>CFQ7TTC0MLTFJ1YNAC</t>
  </si>
  <si>
    <t>CFQ7TTC0MLTFB1YNAC</t>
  </si>
  <si>
    <t>CFQ7TTC0MLTF91Y1MNAC</t>
  </si>
  <si>
    <t>CFQ7TTC0LH04WNAC</t>
  </si>
  <si>
    <t>CFQ7TTC0LH04W1YNAC</t>
  </si>
  <si>
    <t>CFQ7TTC0LH04W1Y1MNAC</t>
  </si>
  <si>
    <t>CFQ7TTC0MFT1G1Y1MNAC</t>
  </si>
  <si>
    <t>CFQ7TTC0MFT191Y1MNAC</t>
  </si>
  <si>
    <t>CFQ7TTC0MFT1G1YNAC</t>
  </si>
  <si>
    <t>CFQ7TTC0MFT1DNAC</t>
  </si>
  <si>
    <t>CFQ7TTC0MFT19NAC</t>
  </si>
  <si>
    <t>CFQ7TTC0MFT1GNAC</t>
  </si>
  <si>
    <t>CFQ7TTC0MFT1B1Y1MNAC</t>
  </si>
  <si>
    <t>CFQ7TTC0MFT1B1YNAC</t>
  </si>
  <si>
    <t>CFQ7TTC0MFT1BNAC</t>
  </si>
  <si>
    <t>CFQ7TTC0MFT1D1Y1MNAC</t>
  </si>
  <si>
    <t>CFQ7TTC0MFT191YNAC</t>
  </si>
  <si>
    <t>CFQ7TTC0MFT1D1YNAC</t>
  </si>
  <si>
    <t>CFQ7TTC0PFZR07NAC</t>
  </si>
  <si>
    <t>CFQ7TTC0PFZR081YNAC</t>
  </si>
  <si>
    <t>CFQ7TTC0PFZRC1YNAC</t>
  </si>
  <si>
    <t>CFQ7TTC0PFZR071YNAC</t>
  </si>
  <si>
    <t>CFQ7TTC0PFZRDNAC</t>
  </si>
  <si>
    <t>CFQ7TTC0PFZR081Y1MNAC</t>
  </si>
  <si>
    <t>CFQ7TTC0PFZR08NAC</t>
  </si>
  <si>
    <t>CFQ7TTC0PFZR071Y1MNAC</t>
  </si>
  <si>
    <t>CFQ7TTC0PFZRD1Y1MNAC</t>
  </si>
  <si>
    <t>CFQ7TTC0PFZRD1YNAC</t>
  </si>
  <si>
    <t>CFQ7TTC0PFZRCNAC</t>
  </si>
  <si>
    <t>CFQ7TTC0PFZRC1Y1MNAC</t>
  </si>
  <si>
    <t>CFQ7TTC0NZT851Y1MNAC</t>
  </si>
  <si>
    <t>CFQ7TTC0NZT871YNAC</t>
  </si>
  <si>
    <t>CFQ7TTC0NZT8J1Y1MNAC</t>
  </si>
  <si>
    <t>CFQ7TTC0NZT8J1YNAC</t>
  </si>
  <si>
    <t>CFQ7TTC0NZT8D1Y1MNAC</t>
  </si>
  <si>
    <t>CFQ7TTC0NZT871Y1MNAC</t>
  </si>
  <si>
    <t>CFQ7TTC0NZT851YNAC</t>
  </si>
  <si>
    <t>CFQ7TTC0NZT8D1YNAC</t>
  </si>
  <si>
    <t>CFQ7TTC0LHXJ9NAC</t>
  </si>
  <si>
    <t>CFQ7TTC0LHXJ91YNAC</t>
  </si>
  <si>
    <t>CFQ7TTC0LHXJ91Y1MNAC</t>
  </si>
  <si>
    <t>CFQ7TTC0HL73P1YNAC</t>
  </si>
  <si>
    <t>CFQ7TTC0HL73VNAC</t>
  </si>
  <si>
    <t>CFQ7TTC0HL73V1Y1MNAC</t>
  </si>
  <si>
    <t>CFQ7TTC0HL73V1YNAC</t>
  </si>
  <si>
    <t>CFQ7TTC0HL73P1Y1MNAC</t>
  </si>
  <si>
    <t>CFQ7TTC0HL73SNAC</t>
  </si>
  <si>
    <t>CFQ7TTC0HL73WNAC</t>
  </si>
  <si>
    <t>CFQ7TTC0HL73ZNAC</t>
  </si>
  <si>
    <t>CFQ7TTC0HL73Z1YNAC</t>
  </si>
  <si>
    <t>CFQ7TTC0HL73Z1Y1MNAC</t>
  </si>
  <si>
    <t>CFQ7TTC0HL73PNAC</t>
  </si>
  <si>
    <t>CFQ7TTC0QW7CGNAC</t>
  </si>
  <si>
    <t>CFQ7TTC0QW7CVNAC</t>
  </si>
  <si>
    <t>CFQ7TTC0J1RM51YNAC</t>
  </si>
  <si>
    <t>CFQ7TTC0J1RM051Y1MNAC</t>
  </si>
  <si>
    <t>CFQ7TTC0LHPMC1YNAC</t>
  </si>
  <si>
    <t>CFQ7TTC0LHPMFNAC</t>
  </si>
  <si>
    <t>CFQ7TTC0LHPMF1YNAC</t>
  </si>
  <si>
    <t>CFQ7TTC0LHPMCNAC</t>
  </si>
  <si>
    <t>CFQ7TTC0LHPMF1Y1MNAC</t>
  </si>
  <si>
    <t>CFQ7TTC0LHPMC1Y1MNAC</t>
  </si>
  <si>
    <t>CFQ7TTC0PV1761Y1MNAC</t>
  </si>
  <si>
    <t>CFQ7TTC0PV1721Y1MNAC</t>
  </si>
  <si>
    <t>CFQ7TTC0PV176NAC</t>
  </si>
  <si>
    <t>CFQ7TTC0PV1761YNAC</t>
  </si>
  <si>
    <t>CFQ7TTC0PV1721YNAC</t>
  </si>
  <si>
    <t>CFQ7TTC0PV172NAC</t>
  </si>
  <si>
    <t>CFQ7TTC0HVZW1H1Y1MNAC</t>
  </si>
  <si>
    <t>CFQ7TTC0HVZW1JNAC</t>
  </si>
  <si>
    <t>CFQ7TTC0HVZW1KNAC</t>
  </si>
  <si>
    <t>CFQ7TTC0HVZW1J1Y1MNAC</t>
  </si>
  <si>
    <t>CFQ7TTC0HVZW1HNAC</t>
  </si>
  <si>
    <t>CFQ7TTC0HVZW1H1YNAC</t>
  </si>
  <si>
    <t>CFQ7TTC0HVZW1G1YNAC</t>
  </si>
  <si>
    <t>CFQ7TTC0HVZW1J1YNAC</t>
  </si>
  <si>
    <t>CFQ7TTC0HVZW1K1YNAC</t>
  </si>
  <si>
    <t>CFQ7TTC0HVZW1K1Y1MNAC</t>
  </si>
  <si>
    <t>CFQ7TTC0HVZW1GNAC</t>
  </si>
  <si>
    <t>CFQ7TTC0HVZW1G1Y1MNAC</t>
  </si>
  <si>
    <t>CFQ7TTC0LHVD03NAC</t>
  </si>
  <si>
    <t>CFQ7TTC0LHVD041Y1MNAC</t>
  </si>
  <si>
    <t>CFQ7TTC0LHVD04NAC</t>
  </si>
  <si>
    <t>CFQ7TTC0LHVD031YNAC</t>
  </si>
  <si>
    <t>CFQ7TTC0LHVD041YNAC</t>
  </si>
  <si>
    <t>CFQ7TTC0LHVD031Y1MNAC</t>
  </si>
  <si>
    <t>CFQ7TTC0R551D1Y1MNAC</t>
  </si>
  <si>
    <t>CFQ7TTC0R551DNAC</t>
  </si>
  <si>
    <t>CFQ7TTC0R551C1YNAC</t>
  </si>
  <si>
    <t>CFQ7TTC0R551CNAC</t>
  </si>
  <si>
    <t>CFQ7TTC0R551C1Y1MNAC</t>
  </si>
  <si>
    <t>CFQ7TTC0R551D1YNAC</t>
  </si>
  <si>
    <t>CFQ7TTC0LHR5CNAC</t>
  </si>
  <si>
    <t>CFQ7TTC0LHR5C1Y1MNAC</t>
  </si>
  <si>
    <t>CFQ7TTC0LHR5C1YNAC</t>
  </si>
  <si>
    <t>10-Year Audit Log Retention Add On (Education Pricing)</t>
  </si>
  <si>
    <t>Dynamics 365 Business Central Database Capacity 100GB (Education Faculty Pricing)</t>
  </si>
  <si>
    <t>0088</t>
  </si>
  <si>
    <t>Dynamics 365 e-Commerce Tier 2 Band 2 (Education Student Pricing)</t>
  </si>
  <si>
    <t>006G</t>
  </si>
  <si>
    <t>Dynamics 365 e-Commerce Tier 1 Band 6 Overage (Education Faculty Pricing)</t>
  </si>
  <si>
    <t>0056</t>
  </si>
  <si>
    <t>Dynamics 365 e-Commerce Tier 3 Band 6 (Education Student Pricing)</t>
  </si>
  <si>
    <t>006B</t>
  </si>
  <si>
    <t>Dynamics 365 e-Commerce Tier 2 Band 1 Overage (Education Student Pricing)</t>
  </si>
  <si>
    <t>0065</t>
  </si>
  <si>
    <t>Dynamics 365 e-Commerce Tier 2 Band 3 Overage (Education Faculty Pricing)</t>
  </si>
  <si>
    <t>005G</t>
  </si>
  <si>
    <t>Dynamics 365 e-Commerce Tier 3 Band 4 Overage (Education Faculty Pricing)</t>
  </si>
  <si>
    <t>0061</t>
  </si>
  <si>
    <t>Dynamics 365 e-Commerce Tier 2 Band 4 Overage (Education Student Pricing)</t>
  </si>
  <si>
    <t>004V</t>
  </si>
  <si>
    <t>Dynamics 365 e-Commerce Tier 1 Band 1 (Education Faculty Pricing)</t>
  </si>
  <si>
    <t>007M</t>
  </si>
  <si>
    <t>Dynamics 365 e-Commerce Tier 2 Band 6 (Education Student Pricing)</t>
  </si>
  <si>
    <t>005X</t>
  </si>
  <si>
    <t>Dynamics 365 e-Commerce Tier 2 Band 5 Overage (Education Student Pricing)</t>
  </si>
  <si>
    <t>005Q</t>
  </si>
  <si>
    <t>Dynamics 365 e-Commerce Tier 3 Band 1 Overage (Education Student Pricing)</t>
  </si>
  <si>
    <t>005H</t>
  </si>
  <si>
    <t>Dynamics 365 e-Commerce Tier 1 Band 3 (Education Student Pricing)</t>
  </si>
  <si>
    <t>007G</t>
  </si>
  <si>
    <t>Dynamics 365 e-Commerce Tier 2 Band 5 (Education Student Pricing)</t>
  </si>
  <si>
    <t>0079</t>
  </si>
  <si>
    <t>Dynamics 365 e-Commerce Tier 3 Band 1 (Education Student Pricing)</t>
  </si>
  <si>
    <t>006K</t>
  </si>
  <si>
    <t>Dynamics 365 e-Commerce Tier 1 Band 5 Overage (Education Faculty Pricing)</t>
  </si>
  <si>
    <t>0055</t>
  </si>
  <si>
    <t>Dynamics 365 e-Commerce Tier 3 Band 6 (Education Faculty Pricing)</t>
  </si>
  <si>
    <t>006T</t>
  </si>
  <si>
    <t>Dynamics 365 e-Commerce Tier 1 Band 1 Overage (Education Student Pricing)</t>
  </si>
  <si>
    <t>0064</t>
  </si>
  <si>
    <t>Dynamics 365 e-Commerce Tier 2 Band 3 Overage (Education Student Pricing)</t>
  </si>
  <si>
    <t>006C</t>
  </si>
  <si>
    <t>Dynamics 365 e-Commerce Tier 2 Band 1 Overage (Education Faculty Pricing)</t>
  </si>
  <si>
    <t>0060</t>
  </si>
  <si>
    <t>Dynamics 365 e-Commerce Tier 2 Band 5 Overage (Education Faculty Pricing)</t>
  </si>
  <si>
    <t>0081</t>
  </si>
  <si>
    <t>Dynamics 365 e-Commerce Tier 1 Band 4 (Education Student Pricing)</t>
  </si>
  <si>
    <t>0058</t>
  </si>
  <si>
    <t>Dynamics 365 e-Commerce Tier 3 Band 6 Overage (Education Faculty Pricing)</t>
  </si>
  <si>
    <t>0072</t>
  </si>
  <si>
    <t>Dynamics 365 e-Commerce Tier 3 Band 2 (Education Student Pricing)</t>
  </si>
  <si>
    <t>0075</t>
  </si>
  <si>
    <t>Dynamics 365 e-Commerce Tier 3 Band 2 (Education Faculty Pricing)</t>
  </si>
  <si>
    <t>007K</t>
  </si>
  <si>
    <t>Dynamics 365 e-Commerce Tier 2 Band 4 (Education Student Pricing)</t>
  </si>
  <si>
    <t>0082</t>
  </si>
  <si>
    <t>Dynamics 365 e-Commerce Tier 1 Band 4 (Education Faculty Pricing)</t>
  </si>
  <si>
    <t>0050</t>
  </si>
  <si>
    <t>Dynamics 365 e-Commerce Tier 3 Band 5 (Education Faculty Pricing)</t>
  </si>
  <si>
    <t>006X</t>
  </si>
  <si>
    <t>Dynamics 365 e-Commerce Tier 1 Band 2 Overage (Education Student Pricing)</t>
  </si>
  <si>
    <t>005J</t>
  </si>
  <si>
    <t>Dynamics 365 e-Commerce Tier 3 Band 3 Overage (Education Faculty Pricing)</t>
  </si>
  <si>
    <t>0057</t>
  </si>
  <si>
    <t>Dynamics 365 e-Commerce Tier 3 Band 6 Overage (Education Student Pricing)</t>
  </si>
  <si>
    <t>0083</t>
  </si>
  <si>
    <t>Dynamics 365 e-Commerce Tier 2 Band 1 (Education Faculty Pricing)</t>
  </si>
  <si>
    <t>006Q</t>
  </si>
  <si>
    <t>Dynamics 365 e-Commerce Tier 1 Band 3 Overage (Education Student Pricing)</t>
  </si>
  <si>
    <t>005W</t>
  </si>
  <si>
    <t>Dynamics 365 e-Commerce Tier 2 Band 6 Overage (Education Faculty Pricing)</t>
  </si>
  <si>
    <t>007T</t>
  </si>
  <si>
    <t>Dynamics 365 e-Commerce Tier 2 Band 6 (Education Faculty Pricing)</t>
  </si>
  <si>
    <t>004T</t>
  </si>
  <si>
    <t>Dynamics 365 e-Commerce Tier 1 Band 2 (Education Faculty Pricing)</t>
  </si>
  <si>
    <t>007J</t>
  </si>
  <si>
    <t>Dynamics 365 e-Commerce Tier 1 Band 5 (Education Student Pricing)</t>
  </si>
  <si>
    <t>007N</t>
  </si>
  <si>
    <t>Dynamics 365 e-Commerce Tier 2 Band 3 (Education Faculty Pricing)</t>
  </si>
  <si>
    <t>0051</t>
  </si>
  <si>
    <t>Dynamics 365 e-Commerce Tier 3 Band 5 (Education Student Pricing)</t>
  </si>
  <si>
    <t>0086</t>
  </si>
  <si>
    <t>Dynamics 365 e-Commerce Tier 1 Band 2 (Education Student Pricing)</t>
  </si>
  <si>
    <t>007H</t>
  </si>
  <si>
    <t>Dynamics 365 e-Commerce Tier 2 Band 3 (Education Student Pricing)</t>
  </si>
  <si>
    <t>0073</t>
  </si>
  <si>
    <t>Dynamics 365 e-Commerce Tier 3 Band 3 (Education Student Pricing)</t>
  </si>
  <si>
    <t>008B</t>
  </si>
  <si>
    <t>Dynamics 365 e-Commerce Tier 2 Band 2 (Education Faculty Pricing)</t>
  </si>
  <si>
    <t>006F</t>
  </si>
  <si>
    <t>Dynamics 365 e-Commerce Tier 1 Band 6 Overage (Education Student Pricing)</t>
  </si>
  <si>
    <t>007R</t>
  </si>
  <si>
    <t>Dynamics 365 e-Commerce Tier 1 Band 6 (Education Faculty Pricing)</t>
  </si>
  <si>
    <t>0062</t>
  </si>
  <si>
    <t>Dynamics 365 e-Commerce Tier 2 Band 4 Overage (Education Faculty Pricing)</t>
  </si>
  <si>
    <t>005T</t>
  </si>
  <si>
    <t>Dynamics 365 e-Commerce Tier 2 Band 6 Overage (Education Student Pricing)</t>
  </si>
  <si>
    <t>007Q</t>
  </si>
  <si>
    <t>Dynamics 365 e-Commerce Tier 2 Band 4 (Education Faculty Pricing)</t>
  </si>
  <si>
    <t>006R</t>
  </si>
  <si>
    <t>Dynamics 365 e-Commerce Tier 1 Band 3 Overage (Education Faculty Pricing)</t>
  </si>
  <si>
    <t>0052</t>
  </si>
  <si>
    <t>Dynamics 365 e-Commerce Tier 3 Band 5 Overage (Education Student Pricing)</t>
  </si>
  <si>
    <t>007F</t>
  </si>
  <si>
    <t>Dynamics 365 e-Commerce Tier 2 Band 5 (Education Faculty Pricing)</t>
  </si>
  <si>
    <t>007P</t>
  </si>
  <si>
    <t>Dynamics 365 e-Commerce Tier 1 Band 5 (Education Faculty Pricing)</t>
  </si>
  <si>
    <t>007L</t>
  </si>
  <si>
    <t>Dynamics 365 e-Commerce Tier 1 Band 6 (Education Student Pricing)</t>
  </si>
  <si>
    <t>005M</t>
  </si>
  <si>
    <t>Dynamics 365 e-Commerce Tier 3 Band 2 Overage (Education Student Pricing)</t>
  </si>
  <si>
    <t>006N</t>
  </si>
  <si>
    <t>Dynamics 365 e-Commerce Tier 1 Band 4 Overage (Education Faculty Pricing)</t>
  </si>
  <si>
    <t>0077</t>
  </si>
  <si>
    <t>Dynamics 365 e-Commerce Tier 3 Band 3 (Education Faculty Pricing)</t>
  </si>
  <si>
    <t>0068</t>
  </si>
  <si>
    <t>Dynamics 365 e-Commerce Tier 2 Band 2 Overage (Education Faculty Pricing)</t>
  </si>
  <si>
    <t>004X</t>
  </si>
  <si>
    <t>Dynamics 365 e-Commerce Tier 3 Band 5 Overage (Education Faculty Pricing)</t>
  </si>
  <si>
    <t>006M</t>
  </si>
  <si>
    <t>Dynamics 365 e-Commerce Tier 1 Band 4 Overage (Education Student Pricing)</t>
  </si>
  <si>
    <t>005B</t>
  </si>
  <si>
    <t>Dynamics 365 e-Commerce Tier 3 Band 4 (Education Faculty Pricing)</t>
  </si>
  <si>
    <t>005F</t>
  </si>
  <si>
    <t>Dynamics 365 e-Commerce Tier 3 Band 4 Overage (Education Student Pricing)</t>
  </si>
  <si>
    <t>0089</t>
  </si>
  <si>
    <t>Dynamics 365 e-Commerce Tier 1 Band 1 (Education Student Pricing)</t>
  </si>
  <si>
    <t>005N</t>
  </si>
  <si>
    <t>Dynamics 365 e-Commerce Tier 3 Band 2 Overage (Education Faculty Pricing)</t>
  </si>
  <si>
    <t>0067</t>
  </si>
  <si>
    <t>Dynamics 365 e-Commerce Tier 2 Band 2 Overage (Education Student Pricing)</t>
  </si>
  <si>
    <t>007B</t>
  </si>
  <si>
    <t>Dynamics 365 e-Commerce Tier 3 Band 1 (Education Faculty Pricing)</t>
  </si>
  <si>
    <t>006J</t>
  </si>
  <si>
    <t>Dynamics 365 e-Commerce Tier 1 Band 5 Overage (Education Student Pricing)</t>
  </si>
  <si>
    <t>004W</t>
  </si>
  <si>
    <t>Dynamics 365 e-Commerce Tier 1 Band 3 (Education Faculty Pricing)</t>
  </si>
  <si>
    <t>005S</t>
  </si>
  <si>
    <t>Dynamics 365 e-Commerce Tier 3 Band 1 Overage (Education Faculty Pricing)</t>
  </si>
  <si>
    <t>005K</t>
  </si>
  <si>
    <t>Dynamics 365 e-Commerce Tier 3 Band 3 Overage (Education Student Pricing)</t>
  </si>
  <si>
    <t>006Z</t>
  </si>
  <si>
    <t>Dynamics 365 e-Commerce Tier 1 Band 2 Overage (Education Faculty Pricing)</t>
  </si>
  <si>
    <t>005C</t>
  </si>
  <si>
    <t>Dynamics 365 e-Commerce Tier 3 Band 4 (Education Student Pricing)</t>
  </si>
  <si>
    <t>006V</t>
  </si>
  <si>
    <t>Dynamics 365 e-Commerce Tier 1 Band 1 Overage (Education Faculty Pricing)</t>
  </si>
  <si>
    <t>0080</t>
  </si>
  <si>
    <t>Dynamics 365 e-Commerce Tier 2 Band 1 (Education Student Pricing)</t>
  </si>
  <si>
    <t>Dynamics 365 Contact Center (Education Faculty Pricing)</t>
  </si>
  <si>
    <t>Dynamics 365 Contact Center (Education Student Pricing)</t>
  </si>
  <si>
    <t>Dynamics 365 Contact Center Add-on for Customer Service Enterprise (Education Student Pricing)</t>
  </si>
  <si>
    <t>Dynamics 365 Contact Center Add-on for Customer Service Enterprise (Education Faculty Pricing)</t>
  </si>
  <si>
    <t>Dynamics 365 Contact Center Digital (Education Faculty Pricing)</t>
  </si>
  <si>
    <t>Dynamics 365 Contact Center Digital (Education Student Pricing)</t>
  </si>
  <si>
    <t>Dynamics 365 Contact Center Digital Add-on for Customer Service Enterprise (Education Student Pricing)</t>
  </si>
  <si>
    <t>Dynamics 365 Contact Center Digital Add-on for Customer Service Enterprise (Education Faculty Pricing)</t>
  </si>
  <si>
    <t>Dynamics 365 Contact Center Voice (Education Student Pricing)</t>
  </si>
  <si>
    <t>Dynamics 365 Contact Center Voice Add-on for Customer Service Enterprise (Education Faculty Pricing)</t>
  </si>
  <si>
    <t>Dynamics 365 Contact Center Voice (Education Faculty Pricing)</t>
  </si>
  <si>
    <t>Dynamics 365 Contact Center Voice Add-on for Customer Service Enterprise (Education Student Pricing)</t>
  </si>
  <si>
    <t>Dynamics 365 Customer Insights Data T1 Unified People - (Education Faculty Pricing)</t>
  </si>
  <si>
    <t>Dynamics 365 Customer Insights - (Education Student Pricing)</t>
  </si>
  <si>
    <t>Dynamics 365 Customer Insights Journeys T1 Interacted People - (Education Student Pricing)</t>
  </si>
  <si>
    <t>Dynamics 365 Customer Insights Journeys T2 Interacted People (Educational Student Pricing)</t>
  </si>
  <si>
    <t>Dynamics 365 Customer Insights Data T1 Unified People - (Education Student Pricing)</t>
  </si>
  <si>
    <t>003D</t>
  </si>
  <si>
    <t>Dynamics 365 Customer Service Enterprise Device (Education Student Pricing)</t>
  </si>
  <si>
    <t>003F</t>
  </si>
  <si>
    <t>Dynamics 365 Customer Service Enterprise Device (Education Faculty Pricing)</t>
  </si>
  <si>
    <t>Dynamics 365 Customer Service Premium (Education Student Pricing)</t>
  </si>
  <si>
    <t>Dynamics 365 Customer Service Premium (Education Faculty Pricing)</t>
  </si>
  <si>
    <t>Dynamics 365 Customer Voice (Education Faculty Pricing)</t>
  </si>
  <si>
    <t>Dynamics 365 Customer Voice Additional Responses (Education Faculty Pricing)</t>
  </si>
  <si>
    <t>002G</t>
  </si>
  <si>
    <t>Dynamics 365 Field Service Device (Education Faculty Pricing)</t>
  </si>
  <si>
    <t>002D</t>
  </si>
  <si>
    <t>Dynamics 365 Field Service Device (Education Student Pricing)</t>
  </si>
  <si>
    <t>Dynamics 365 Sales Enterprise Edition Device (Education Faculty Pricing)</t>
  </si>
  <si>
    <t>Dynamics 365 Sales Enterprise Edition Device (Education Student Pricing)</t>
  </si>
  <si>
    <t>Microsoft 365 A5 with Calling Minutes (Education Student Pricing)</t>
  </si>
  <si>
    <t>Microsoft 365 A5 with Calling Minutes (Education Faculty Pricing)</t>
  </si>
  <si>
    <t>Extended Dial-out Minutes to USA/CAN (Education Student Pricing)</t>
  </si>
  <si>
    <t>Microsoft 365 E5 eDiscovery and Audit - Student Use Benefit Add-on</t>
  </si>
  <si>
    <t>Microsoft 365 E5 Information Protection and Governance - Student Use Benefit Add-on</t>
  </si>
  <si>
    <t>Microsoft 365 E5 Insider Risk Management - Student Use Benefit Add-on</t>
  </si>
  <si>
    <t>CFQ7TTC0N1T1</t>
  </si>
  <si>
    <t>Microsoft 365 Education 10 TB Additional Storage (Education Faculty Pricing)</t>
  </si>
  <si>
    <t>Microsoft Cloud PKI (Education Faculty Pricing)</t>
  </si>
  <si>
    <t>Microsoft Cloud PKI (Education Student Pricing)</t>
  </si>
  <si>
    <t>Microsoft Defender for Endpoint P1 (Education Student Pricing)</t>
  </si>
  <si>
    <t>Microsoft Defender for Endpoint Server (Education Pricing)</t>
  </si>
  <si>
    <t>Microsoft Defender for Endpoint P2 for Student (Education Student Pricing)</t>
  </si>
  <si>
    <t>Microsoft Defender for IoT - EIoT Device License - add-on (Education Faculty Pricing)</t>
  </si>
  <si>
    <t>Microsoft Defender for IoT - EIoT Device License - add-on (Education Student Pricing)</t>
  </si>
  <si>
    <t>Microsoft Defender for IoT - OT site license - XL (Education Student Pricing)</t>
  </si>
  <si>
    <t>Microsoft Defender for IoT - OT site license - XL (Education Faculty Pricing)</t>
  </si>
  <si>
    <t>Microsoft Defender for IoT - OT site license - M (Education Faculty Pricing)</t>
  </si>
  <si>
    <t>Microsoft Defender for IoT - OT site license - L (Education Student Pricing)</t>
  </si>
  <si>
    <t>Microsoft Defender for IoT - OT site license - L (Education Faculty Pricing)</t>
  </si>
  <si>
    <t>Microsoft Defender for IoT - OT site license - S (Education Student Pricing)</t>
  </si>
  <si>
    <t>Microsoft Defender for IoT - OT site license - XS (Education Faculty Pricing)</t>
  </si>
  <si>
    <t>Microsoft Defender for IoT - OT site license - S (Education Faculty Pricing)</t>
  </si>
  <si>
    <t>Microsoft Defender for IoT - OT site license - M (Education Student Pricing)</t>
  </si>
  <si>
    <t>Microsoft Defender for IoT - OT site license - XS (Education Student Pricing)</t>
  </si>
  <si>
    <t>Microsoft Defender for Office 365 (Plan 1) (Education Student Pricing)</t>
  </si>
  <si>
    <t>Microsoft Entra ID Governance (Education Faculty Pricing)</t>
  </si>
  <si>
    <t>Microsoft Entra ID Governance Add-on for Microsoft Entra ID P2 (Education Student Pricing)</t>
  </si>
  <si>
    <t>Microsoft Entra ID Governance Add-on for Microsoft Entra ID P2 (Education Faculty Pricing)</t>
  </si>
  <si>
    <t>Microsoft Entra ID Governance (Education Student Pricing)</t>
  </si>
  <si>
    <t>Microsoft Entra Private Access (Education Faculty Pricing)</t>
  </si>
  <si>
    <t>Microsoft Entra Private Access (Education Student Pricing)</t>
  </si>
  <si>
    <t>Microsoft Entra Internet Access (Education Student Pricing)</t>
  </si>
  <si>
    <t>Microsoft Entra Internet Access (Education Faculty Pricing)</t>
  </si>
  <si>
    <t>Microsoft Entra Suite for faculty</t>
  </si>
  <si>
    <t>Microsoft Entra Suite for student</t>
  </si>
  <si>
    <t>Microsoft Entra Suite Add-on for Microsoft Entra ID P2 (Education Faculty Pricing)</t>
  </si>
  <si>
    <t>Microsoft Entra Suite Add-on for Microsoft Entra ID P2 (Education Student Pricing)</t>
  </si>
  <si>
    <t>Microsoft 365 Domestic Calling Plan (Education Student Pricing)</t>
  </si>
  <si>
    <t>Teams Phone with Calling Plan (country zone 1 - US) (Education Student Pricing)</t>
  </si>
  <si>
    <t>Microsoft Teams Phone with Calling Plan (country zone 2) (Education Student Pricing)</t>
  </si>
  <si>
    <t>Microsoft Teams Phone with Calling Plan (country zone 1 - UK/Canada) (Education Student Pricing)</t>
  </si>
  <si>
    <t>CFQ7TTC0J1RM</t>
  </si>
  <si>
    <t>Minecraft Education per user (Education Student Pricing)</t>
  </si>
  <si>
    <t>Office 365 A5 with Calling Minutes (Education Student Pricing)</t>
  </si>
  <si>
    <t>Office 365 A5 with Calling Minutes (Education Faculty Pricing)</t>
  </si>
  <si>
    <t>Power Automate Hosted Process (Education Faculty Pricing)</t>
  </si>
  <si>
    <t>Power Automate Hosted Process (Education Student Pricing)</t>
  </si>
  <si>
    <t>SharePoint advanced management plan 1 (Education Faculty Pricing)</t>
  </si>
  <si>
    <t>SharePoint advanced management plan 1 (Education Student Pricing)</t>
  </si>
  <si>
    <t>Skype for Business Plus CAL (Education Student Pricing)</t>
  </si>
  <si>
    <t>SISTEMA</t>
  </si>
  <si>
    <t>DG7GMGF0PP4811YANAC</t>
  </si>
  <si>
    <t>DG7GMGF0PP4833YANAC</t>
  </si>
  <si>
    <t>DG7GMGF0PP4711YANAC</t>
  </si>
  <si>
    <t>DG7GMGF0PP4733YANAC</t>
  </si>
  <si>
    <t>System Center 2025 Datacenter - 2 Core License Pack 1 Year</t>
  </si>
  <si>
    <t>System Center 2025 Datacenter - 2 core License Pack 3 Year</t>
  </si>
  <si>
    <t>System Center 2025 Standard - 2 Core License Pack 1 Year</t>
  </si>
  <si>
    <t>System Center 2025 Standard - 2 Core License Pack 3 Year</t>
  </si>
  <si>
    <t>CSPSOFTP239NAC</t>
  </si>
  <si>
    <t>Windows Server 2025 External Connector</t>
  </si>
  <si>
    <t>CSPSOFTP240NAC</t>
  </si>
  <si>
    <t>Windows Server Rights Management External Connector</t>
  </si>
  <si>
    <t>DG7GMGF0XCZ4</t>
  </si>
  <si>
    <t>DG7GMGF0XCZ2</t>
  </si>
  <si>
    <t>Windows Rights Management External Connector 2025</t>
  </si>
  <si>
    <t>ECSPSOFTP272NAC</t>
  </si>
  <si>
    <t>ECSPSOFTP273NAC</t>
  </si>
  <si>
    <t>CFQ7TTC0M8R0K1Y1MNAC</t>
  </si>
  <si>
    <t>SHAREPOINTSTANDNAC</t>
  </si>
  <si>
    <t>CSPSOFTP241NAC</t>
  </si>
  <si>
    <t>CSPSOFTP242NAC</t>
  </si>
  <si>
    <t>CSPSOFTP243NAC</t>
  </si>
  <si>
    <t>CSPSOFTP244NAC</t>
  </si>
  <si>
    <t>ESU for SQL 2014 Std Per Server for 1st year EOS (Coverage July 9 2025 - July 14 2026)</t>
  </si>
  <si>
    <t>ESU for SQL 2014 EE 2 Core pack for 1st year EOS (Coverage July 9 2025 - July 14 2026)</t>
  </si>
  <si>
    <t>ESU for SQL 2014 Std 2 Core pack for 1st year EOS (Coverage July 9 2025 - July 14 2026)</t>
  </si>
  <si>
    <t>ESU for SQL 2014 EE Per Server for 1st year EOS(Coverage July 9 2025 - July 14 2026)</t>
  </si>
  <si>
    <t>CSPSOFTP245NAC</t>
  </si>
  <si>
    <t>Windows 10 ESU</t>
  </si>
  <si>
    <t>DG7GMGF0SSGZ</t>
  </si>
  <si>
    <t>Windows 10 ESU Year 2 (2026 - 2027)</t>
  </si>
  <si>
    <t>CSPSOFTP246NAC</t>
  </si>
  <si>
    <t>Windows 10 ESU Year 3 (2027 - 2028)</t>
  </si>
  <si>
    <t>CSPSOFTP247NAC</t>
  </si>
  <si>
    <t>Windows 10 ESU Year 1 (2025 - 2026)</t>
  </si>
  <si>
    <t>ECSPSOFTP274NAC</t>
  </si>
  <si>
    <t>ECSPSOFTP275NAC</t>
  </si>
  <si>
    <t>ECSPSOFTP276NAC</t>
  </si>
  <si>
    <t>DG7GMGF0PP4811YMNAC</t>
  </si>
  <si>
    <t>DG7GMGF0PP4711YMNAC</t>
  </si>
  <si>
    <t>DG7GMGF0PWHF11YMNAC</t>
  </si>
  <si>
    <t>DG7GMGF0PWHF31YMNAC</t>
  </si>
  <si>
    <t>DG7GMGF0PWHB21YMNAC</t>
  </si>
  <si>
    <t>DG7GMGF0PWHT31YMNAC</t>
  </si>
  <si>
    <t>DG7GMGF0PWHT41YMNAC</t>
  </si>
  <si>
    <t>DG7GMGF0PWHD31YMNAC</t>
  </si>
  <si>
    <t>DG7GMGF0PWHD21YMNAC</t>
  </si>
  <si>
    <t>DG7GMGF0PWHC21YMNAC</t>
  </si>
  <si>
    <t>DG7GMGF0PWHC41YMNAC</t>
  </si>
  <si>
    <t>1 Year - Mounth</t>
  </si>
  <si>
    <t>CFQ7TTC131Z821YNAC</t>
  </si>
  <si>
    <t>CFQ7TTC0LH0TD1YNAC</t>
  </si>
  <si>
    <t>CFQ7TTC131Z821Y1MNAC</t>
  </si>
  <si>
    <t>CFQ7TTC0LH0TD1Y1MNAC</t>
  </si>
  <si>
    <t>CFQ7TTC131Z8</t>
  </si>
  <si>
    <t>Cross-Tenant Shared Data Migration</t>
  </si>
  <si>
    <t>Coluna1</t>
  </si>
  <si>
    <t>CFQ7TTC0LH3F81Y1MNAC</t>
  </si>
  <si>
    <t>CFQ7TTC0LH3F81YNAC</t>
  </si>
  <si>
    <t>CFQ7TTC0LH3F8NAC</t>
  </si>
  <si>
    <t>CFQ7TTC0PFZRZ1YNAC</t>
  </si>
  <si>
    <t>CFQ7TTC0PFZRZNAC</t>
  </si>
  <si>
    <t>CFQ7TTC0PFZRZ1Y1MNAC</t>
  </si>
  <si>
    <t>CFQ7TTC0MZJFJ1Y1MNAC</t>
  </si>
  <si>
    <t>CFQ7TTC0RC5R51Y1MNAC</t>
  </si>
  <si>
    <t>CFQ7TTC0RC5R51YNAC</t>
  </si>
  <si>
    <t>CFQ7TTC0RC5R5NAC</t>
  </si>
  <si>
    <t>CFQ7TTC11SSF41Y1MNAC</t>
  </si>
  <si>
    <t>CFQ7TTC11SSF21YNAC</t>
  </si>
  <si>
    <t>CFQ7TTC11SSF31Y1MNAC</t>
  </si>
  <si>
    <t>CFQ7TTC11SSF4NAC</t>
  </si>
  <si>
    <t>CFQ7TTC11SSF3NAC</t>
  </si>
  <si>
    <t>CFQ7TTC11SSF41YNAC</t>
  </si>
  <si>
    <t>CFQ7TTC11SSF21Y1MNAC</t>
  </si>
  <si>
    <t>CFQ7TTC11SSF31YNAC</t>
  </si>
  <si>
    <t>CFQ7TTC11SSF2NAC</t>
  </si>
  <si>
    <t>CFQ7TTC0LHXQ0M1YNAC</t>
  </si>
  <si>
    <t>CFQ7TTC0LHXQ0N1Y1MNAC</t>
  </si>
  <si>
    <t>CFQ7TTC0LHXQ0NNAC</t>
  </si>
  <si>
    <t>CFQ7TTC0LHXQ0MNAC</t>
  </si>
  <si>
    <t>CFQ7TTC0LHXQ0M1Y1MNAC</t>
  </si>
  <si>
    <t>CFQ7TTC0LHXQ0N1YNAC</t>
  </si>
  <si>
    <t>CFQ7TTC0PFZR0XNAC</t>
  </si>
  <si>
    <t>CFQ7TTC0PFZR0X1YNAC</t>
  </si>
  <si>
    <t>CFQ7TTC0PFZR0X1Y1MNAC</t>
  </si>
  <si>
    <t>CFQ7TTC0PFZR101Y1MNAC</t>
  </si>
  <si>
    <t>CFQ7TTC0PFZR101YNAC</t>
  </si>
  <si>
    <t>CFQ7TTC0PFZR10NAC</t>
  </si>
  <si>
    <t>CSPSOFTP248NAC</t>
  </si>
  <si>
    <t>CSPSOFTP249NAC</t>
  </si>
  <si>
    <t>CSPSOFTP250NAC</t>
  </si>
  <si>
    <t>CSPSOFTP251NAC</t>
  </si>
  <si>
    <t>Win Server DC Core Ext Security 2012 8 Core Y2 (October 2024-2025)</t>
  </si>
  <si>
    <t>Win Server DC Core Ext Security 2012 2 Core Y2 (October 2024-2025)</t>
  </si>
  <si>
    <t>Win Server Std Core Ext Security 2012 2 Core Y2 (October 2024-2025)</t>
  </si>
  <si>
    <t>Win Server Std Core Ext Security 2012 8 Core Y2 (October 2024-2025)</t>
  </si>
  <si>
    <t>CFQ7TTC0LH18L1YNAC</t>
  </si>
  <si>
    <t>CFQ7TTC0LH18K1YNAC</t>
  </si>
  <si>
    <t>CFQ7TTC0LCHCQ1YNAC</t>
  </si>
  <si>
    <t>CFQ7TTC0LCHCR1YNAC</t>
  </si>
  <si>
    <t>CFQ7TTC0LDPBW1YNAC</t>
  </si>
  <si>
    <t>CFQ7TTC0LDPBX1YNAC</t>
  </si>
  <si>
    <t>CFQ7TTC0MM8RP1YNAC</t>
  </si>
  <si>
    <t>CFQ7TTC13M6X11YNAC</t>
  </si>
  <si>
    <t>CFQ7TTC0LH18L1Y1MNAC</t>
  </si>
  <si>
    <t>CFQ7TTC0LH18K1Y1MNAC</t>
  </si>
  <si>
    <t>CFQ7TTC0LCHCQ1Y1MNAC</t>
  </si>
  <si>
    <t>CFQ7TTC0LCHCR1Y1MNAC</t>
  </si>
  <si>
    <t>CFQ7TTC0LDPBW1Y1MNAC</t>
  </si>
  <si>
    <t>CFQ7TTC0LDPBX1Y1MNAC</t>
  </si>
  <si>
    <t>CFQ7TTC0MM8RP1Y1MNAC</t>
  </si>
  <si>
    <t>Microsoft Purview Suite</t>
  </si>
  <si>
    <t>Microsoft Defender Suite</t>
  </si>
  <si>
    <t>Microsoft Defender + Purview Suite Add-on for FLW</t>
  </si>
  <si>
    <t>Microsoft Defender Suite Add-on FLW</t>
  </si>
  <si>
    <t>Microsoft Purview Suite Add-on FLW</t>
  </si>
  <si>
    <t>Microsoft Teams Premium</t>
  </si>
  <si>
    <t>Dynamics 365 Customer Insights Journeys T3 Interacted People - (Non-Profit Pricing)</t>
  </si>
  <si>
    <t>Dynamics 365 Operations – Order Lines</t>
  </si>
  <si>
    <t>Dynamics 365 Business Central Device (100 seat min)</t>
  </si>
  <si>
    <t>Microsoft 365 E3 - Unattended License</t>
  </si>
  <si>
    <t>Microsoft 365 E3</t>
  </si>
  <si>
    <t>Microsoft 365 E5</t>
  </si>
  <si>
    <t>Remote Network Bandwidth</t>
  </si>
  <si>
    <t>Microsoft Teams Essential with Phone</t>
  </si>
  <si>
    <t>Office 365 E1</t>
  </si>
  <si>
    <t>Office 365 E5 without Audio Conferencing</t>
  </si>
  <si>
    <t>Windows 365 Disaster Recovery Plus up to 16vCPU</t>
  </si>
  <si>
    <t>Windows 365 Disaster Recovery Plus up to 8vCPU</t>
  </si>
  <si>
    <t>Windows 365 Disaster Recovery Plus up to 4vCPU</t>
  </si>
  <si>
    <t>Microsoft 365 Business Basic and Microsoft 365 Copilot Business</t>
  </si>
  <si>
    <t>Microsoft 365 Business Premium and Microsoft 365 Copilot Business</t>
  </si>
  <si>
    <t>Microsoft 365 Business Premium (No Teams) and Microsoft 365 Copilot Business</t>
  </si>
  <si>
    <t>Microsoft 365 Business Standard (No Teams) and Microsoft 365 Copilot Business</t>
  </si>
  <si>
    <t>Microsoft 365 Business Standard and Microsoft 365 Copilot Business</t>
  </si>
  <si>
    <t>Windows 365 Reserve</t>
  </si>
  <si>
    <t>Microsoft 365 Business Basic (No Teams) and Microsoft 365 Copilot Business</t>
  </si>
  <si>
    <t>CFQ7TTC0RC5R</t>
  </si>
  <si>
    <t>CFQ7TTC11SSF</t>
  </si>
  <si>
    <t>CFQ7TTC13M6X</t>
  </si>
  <si>
    <t>001W</t>
  </si>
  <si>
    <t>001X</t>
  </si>
  <si>
    <t>EXCHANGEARCHIVEANAC</t>
  </si>
  <si>
    <t>SHAREPOINTSTORANAC</t>
  </si>
  <si>
    <t>CFQ7TTC0HL8Z15YNAC</t>
  </si>
  <si>
    <t>CFQ7TTC0QW7CWACNAC</t>
  </si>
  <si>
    <t>CFQ7TTC0HL8Z42YNAC</t>
  </si>
  <si>
    <t>Microsoft Purview Suite Edu for faculty (Education Faculty Pricing)</t>
  </si>
  <si>
    <t>Microsoft Defender Suite (Education Faculty Pricing)</t>
  </si>
  <si>
    <t>Microsoft Teams Shared Devices (Education Student Pricing)</t>
  </si>
  <si>
    <t>Microsoft Teams Shared Devices (Education Faculty Pricing)</t>
  </si>
  <si>
    <t>Planner and Project Plan 3 for Students (Education Student Pricing)</t>
  </si>
  <si>
    <t>Planner and Project Plan 3 for Faculty (Education Faculty Pricing)</t>
  </si>
  <si>
    <t>Microsoft Purview Suite Edu for students (Education Student Pricing)</t>
  </si>
  <si>
    <t>Microsoft Defender Suite Edu (Education Student Pricing)</t>
  </si>
  <si>
    <t>Microsoft Purview Suite Edu - Student Use Benefit Add-on (Education Student Pricing)</t>
  </si>
  <si>
    <t>Copilot for Microsoft 365 (Education Student 13+)</t>
  </si>
  <si>
    <t>Dynamics 365 Operations - Database Capacity (Education Student Pricing)</t>
  </si>
  <si>
    <t>Dynamics 365 Operations - Database Capacity (Education Faculty Pricing)</t>
  </si>
  <si>
    <t>Remote Network Bandwidth (Education Student Pricing)</t>
  </si>
  <si>
    <t>Remote Network Bandwidth (Education Faculty Pricing)</t>
  </si>
  <si>
    <t>ECSPSOFTP277NAC</t>
  </si>
  <si>
    <t>Visual Studio Professional 2026</t>
  </si>
  <si>
    <t>DG7GMGF0VJ96</t>
  </si>
  <si>
    <t>CSPSOFTP252NAC</t>
  </si>
  <si>
    <t>CSPSOFTP253NAC</t>
  </si>
  <si>
    <t>CSPSOFTP254NAC</t>
  </si>
  <si>
    <t>CSPSOFTP259NAC</t>
  </si>
  <si>
    <t>CSPSOFTP262NAC</t>
  </si>
  <si>
    <t>SQL Server 2025 CAL</t>
  </si>
  <si>
    <t>SQL Server Enterprise Core 2025</t>
  </si>
  <si>
    <t>SQL Server Standard Core 2025</t>
  </si>
  <si>
    <t>DG7GMGF0VNHV</t>
  </si>
  <si>
    <t>DG7GMGF0VNGX</t>
  </si>
  <si>
    <t>DG7GMGF0VNJS</t>
  </si>
  <si>
    <t>DG7GMGF0VNH2</t>
  </si>
  <si>
    <t>SQL Server 2025 - 1 Device CAL</t>
  </si>
  <si>
    <t>SQL Server 2025 - 1 User CAL</t>
  </si>
  <si>
    <t>SQL Server 2025 Enterprise Core - 2 Core License Pack</t>
  </si>
  <si>
    <t>SQL Server 2025 Standard Core - 2 Core License Pack</t>
  </si>
  <si>
    <t>ECSPSOFTP278NAC</t>
  </si>
  <si>
    <t>ECSPSOFTP279NAC</t>
  </si>
  <si>
    <t>ECSPSOFTP283NAC</t>
  </si>
  <si>
    <t>ECSPSOFTP287NAC</t>
  </si>
  <si>
    <t>DG7GMGF0VNGX53YANAC</t>
  </si>
  <si>
    <t>DG7GMGF0VNGX21YMNAC</t>
  </si>
  <si>
    <t>DG7GMGF0VNGX21YANAC</t>
  </si>
  <si>
    <t>DG7GMGF0VNH231YANAC</t>
  </si>
  <si>
    <t>DG7GMGF0VNH263YANAC</t>
  </si>
  <si>
    <t>DG7GMGF0VNH231YMNAC</t>
  </si>
  <si>
    <t>SQL Server 2025 Enterprise - 2 Core License Pack - 3 year</t>
  </si>
  <si>
    <t>SQL Server 2025 Enterprise - 2 Core License Pack - 1 year</t>
  </si>
  <si>
    <t>SQL Server 2025 Standard - 2 Core License Pack - 1 year</t>
  </si>
  <si>
    <t>SQL Server 2025 Standard - 2 Core License Pack - 3 year</t>
  </si>
  <si>
    <t>CSPSOFTP264NAC</t>
  </si>
  <si>
    <t>SQL Server 2025 Standard edition Perpetual 1 Server License</t>
  </si>
  <si>
    <t>SQL Server 2025 Standard edition</t>
  </si>
  <si>
    <t>ECSPSOFTP289NAC</t>
  </si>
  <si>
    <t>Windows Server 2025 Datacenter - 2 Core License Pack 3 Year</t>
  </si>
  <si>
    <t>CFQ7TTC10RSN2NAC</t>
  </si>
  <si>
    <t>CFQ7TTC10RSN1NAC</t>
  </si>
  <si>
    <t>CFQ7TTC10RSN3NAC</t>
  </si>
  <si>
    <t>CFQ7TTC0LFLXXNAC</t>
  </si>
  <si>
    <t>CFQ7TTC0LFLXTNAC</t>
  </si>
  <si>
    <t>CFQ7TTC10RSN31Y1MNAC</t>
  </si>
  <si>
    <t>CFQ7TTC10RSN11Y1MNAC</t>
  </si>
  <si>
    <t>CFQ7TTC10RSN21Y1MNAC</t>
  </si>
  <si>
    <t>CFQ7TTC0LFLXX1Y1MNAC</t>
  </si>
  <si>
    <t>CFQ7TTC0LFLXT1Y1MNAC</t>
  </si>
  <si>
    <t>CFQ7TTC10RSN11YNAC</t>
  </si>
  <si>
    <t>CFQ7TTC10RSN21YNAC</t>
  </si>
  <si>
    <t>CFQ7TTC10RSN31YNAC</t>
  </si>
  <si>
    <t>CFQ7TTC0LFLXX1YNAC</t>
  </si>
  <si>
    <t>CFQ7TTC0LFLXT1YNAC</t>
  </si>
  <si>
    <t>CFQ7TTC10RSN</t>
  </si>
  <si>
    <t>Microsoft Purview Suite for Microsoft 365 Business Premium</t>
  </si>
  <si>
    <t>Microsoft Defender Suite for Microsoft 365 Business Premium</t>
  </si>
  <si>
    <t>Microsoft Defender and Purview Suites for Microsoft 365 Business Premium</t>
  </si>
  <si>
    <t>009X</t>
  </si>
  <si>
    <t>009T</t>
  </si>
  <si>
    <t>Defender for Endpoint P2 Add On for Microsoft 365 E3</t>
  </si>
  <si>
    <t>CFQ7TTC0LH18KNAC</t>
  </si>
  <si>
    <t>CFQ7TTC0LH18LNAC</t>
  </si>
  <si>
    <t>CFQ7TTC0LCHCRNAC</t>
  </si>
  <si>
    <t>CFQ7TTC0LCHCQNAC</t>
  </si>
  <si>
    <t>CFQ7TTC0LDPBWNAC</t>
  </si>
  <si>
    <t>CFQ7TTC0LDPBXNAC</t>
  </si>
  <si>
    <t>CFQ7TTC0MM8RPNAC</t>
  </si>
  <si>
    <t>Microsoft 365 Copilot Business</t>
  </si>
  <si>
    <t>CFQ7TTC0RM8KWNAC</t>
  </si>
  <si>
    <t>CFQ7TTC0RM8KW1Y1MNAC</t>
  </si>
  <si>
    <t>CFQ7TTC0RM8K1W1YNAC</t>
  </si>
  <si>
    <t>Teams Premium(Education Faculty Pricing)</t>
  </si>
  <si>
    <t>Teams Premium(Education Student Pricing)</t>
  </si>
  <si>
    <t>CFQ7TTC0RM8KZNAC</t>
  </si>
  <si>
    <t>001Z</t>
  </si>
  <si>
    <t>CFQ7TTC0RM8KZ1Y1MNAC</t>
  </si>
  <si>
    <t>CFQ7TTC0RM8K1Z1YNAC</t>
  </si>
  <si>
    <t>Built-in security Exchange on-premises mailboxes add-on</t>
  </si>
  <si>
    <t>Entra P2 Add On</t>
  </si>
  <si>
    <t>CFQ7TTBZZR6G21Y1MNAC</t>
  </si>
  <si>
    <t>CFQ7TTBZZR6G21YNAC</t>
  </si>
  <si>
    <t>CFQ7TTBZZR6G2NAC</t>
  </si>
  <si>
    <t>CFQ7TTC0N13S61Y1MNAC</t>
  </si>
  <si>
    <t>CFQ7TTC0N13S4NAC</t>
  </si>
  <si>
    <t>CFQ7TTC0N13S41Y1MNAC</t>
  </si>
  <si>
    <t>CFQ7TTC0N13S41YNAC</t>
  </si>
  <si>
    <t>CFQ7TTBZZR6HJ1YNAC</t>
  </si>
  <si>
    <t>CFQ7TTBZZR6HJNAC</t>
  </si>
  <si>
    <t>CFQ7TTBZZR6HP1Y1MNAC</t>
  </si>
  <si>
    <t>CFQ7TTBZZR6HP1YNAC</t>
  </si>
  <si>
    <t>CFQ7TTBZZR6HJ1Y1MNAC</t>
  </si>
  <si>
    <t>CFQ7TTBZZR6HPNAC</t>
  </si>
  <si>
    <t>CFQ7TTC0LHXHJNAC</t>
  </si>
  <si>
    <t>CFQ7TTC0LHXHJ1YNAC</t>
  </si>
  <si>
    <t>CFQ7TTC0LHXHJ1Y1MNAC</t>
  </si>
  <si>
    <t>CFQ7TTC0JPGV61Y1MNAC</t>
  </si>
  <si>
    <t>CFQ7TTC0JPGV61YNAC</t>
  </si>
  <si>
    <t>CFQ7TTC0JPGV6NAC</t>
  </si>
  <si>
    <t>CFQ7TTC0HL8Z30</t>
  </si>
  <si>
    <t>CFQ7TTC0J4GS2NAC</t>
  </si>
  <si>
    <t>CFQ7TTC0J4GS21Y1MNAC</t>
  </si>
  <si>
    <t>CFQ7TTBZZJP08NAC</t>
  </si>
  <si>
    <t>CFQ7TTBZZJP0J1YNAC</t>
  </si>
  <si>
    <t>CFQ7TTBZZJP0MNAC</t>
  </si>
  <si>
    <t>CFQ7TTBZZJP0H1YNAC</t>
  </si>
  <si>
    <t>CFQ7TTBZZJP0G1YNAC</t>
  </si>
  <si>
    <t>CFQ7TTBZZJP041YNAC</t>
  </si>
  <si>
    <t>CFQ7TTBZZJP0HNAC</t>
  </si>
  <si>
    <t>CFQ7TTBZZJP0J1Y1MNAC</t>
  </si>
  <si>
    <t>CFQ7TTBZZJP081Y1MNAC</t>
  </si>
  <si>
    <t>CFQ7TTBZZJP0V1YNAC</t>
  </si>
  <si>
    <t>CFQ7TTBZZJP04NAC</t>
  </si>
  <si>
    <t>CFQ7TTBZZJP0H1Y1MNAC</t>
  </si>
  <si>
    <t>CFQ7TTBZZJP041Y1MNAC</t>
  </si>
  <si>
    <t>CFQ7TTBZZJP0M1Y1MNAC</t>
  </si>
  <si>
    <t>CFQ7TTBZZJP0VNAC</t>
  </si>
  <si>
    <t>CFQ7TTBZZJP0G1Y1MNAC</t>
  </si>
  <si>
    <t>CFQ7TTBZZJP0M1YNAC</t>
  </si>
  <si>
    <t>CFQ7TTBZZJP0JNAC</t>
  </si>
  <si>
    <t>CFQ7TTBZZJP081YNAC</t>
  </si>
  <si>
    <t>CFQ7TTBZZJP0GNAC</t>
  </si>
  <si>
    <t>CFQ7TTBZZJP0V1Y1MNAC</t>
  </si>
  <si>
    <t>CFQ7TTBZZR6G</t>
  </si>
  <si>
    <t>CFQ7TTBZZR6H</t>
  </si>
  <si>
    <t>CFQ7TTC0J4GS</t>
  </si>
  <si>
    <t>CFQ7TTBZZJP0</t>
  </si>
  <si>
    <t>002J</t>
  </si>
  <si>
    <t>001V</t>
  </si>
  <si>
    <t>Agent 365</t>
  </si>
  <si>
    <t>Dynamics 365 Customer Insights Journeys T2 Interacted People</t>
  </si>
  <si>
    <t>Microsoft 365 E7 (No Teams)</t>
  </si>
  <si>
    <t>Microsoft 365 E7</t>
  </si>
  <si>
    <t>Defender for Office 365 P2 Add On</t>
  </si>
  <si>
    <t>Microsoft Defender Vulnerability Management for FLW</t>
  </si>
  <si>
    <t>Power Apps per app plan (1 app or website)</t>
  </si>
  <si>
    <t>Teams Events Attendee Pack - 5k attendees</t>
  </si>
  <si>
    <t>Teams Events Attendee Pack - 75k attendees</t>
  </si>
  <si>
    <t>Teams Events Attendee Pack - 20k attendees</t>
  </si>
  <si>
    <t>Teams Events Attendee Pack - 100k attendees</t>
  </si>
  <si>
    <t>Teams Events Attendee Pack - 50k attendees</t>
  </si>
  <si>
    <t>Teams Events Attendee Pack - 10k attendees</t>
  </si>
  <si>
    <t>Teams Events Attendee Pack - 35k attendees</t>
  </si>
  <si>
    <t>CFQ7TTC0LFNJRNAC</t>
  </si>
  <si>
    <t>CFQ7TTC0LH1F111YNAC</t>
  </si>
  <si>
    <t>CFQ7TTC0LH1F11Y1MNAC</t>
  </si>
  <si>
    <t>CFQ7TTC0J4GSN1YNAC</t>
  </si>
  <si>
    <t>CFQ7TTC0J4GSNNAC</t>
  </si>
  <si>
    <t>CFQ7TTC0J4GSG1YNAC</t>
  </si>
  <si>
    <t>CFQ7TTC0J4GSG1Y1MNAC</t>
  </si>
  <si>
    <t>CFQ7TTC0J4GSN1Y1MNAC</t>
  </si>
  <si>
    <t>CFQ7TTC0J4GSGNAC</t>
  </si>
  <si>
    <t>CFQ7TTBZZJP031Y1MNAC</t>
  </si>
  <si>
    <t>CFQ7TTBZZJP001NAC</t>
  </si>
  <si>
    <t>CFQ7TTBZZJP01SNAC</t>
  </si>
  <si>
    <t>CFQ7TTBZZJP01Q1YNAC</t>
  </si>
  <si>
    <t>CFQ7TTBZZJP0S1Y1MNAC</t>
  </si>
  <si>
    <t>CFQ7TTBZZJP0011YNAC</t>
  </si>
  <si>
    <t>CFQ7TTBZZJP0D1Y1MNAC</t>
  </si>
  <si>
    <t>CFQ7TTBZZJP0L1Y1MNAC</t>
  </si>
  <si>
    <t>CFQ7TTBZZJP021Y1MNAC</t>
  </si>
  <si>
    <t>CFQ7TTBZZJP011Y1MNAC</t>
  </si>
  <si>
    <t>CFQ7TTBZZJP0031YNAC</t>
  </si>
  <si>
    <t>CFQ7TTBZZJP01S1YNAC</t>
  </si>
  <si>
    <t>CFQ7TTBZZJP00DNAC</t>
  </si>
  <si>
    <t>CFQ7TTBZZJP00D1YNAC</t>
  </si>
  <si>
    <t>CFQ7TTBZZJP01L1YNAC</t>
  </si>
  <si>
    <t>CFQ7TTBZZJP003NAC</t>
  </si>
  <si>
    <t>CFQ7TTBZZJP0021YNAC</t>
  </si>
  <si>
    <t>CFQ7TTBZZJP0Q1Y1MNAC</t>
  </si>
  <si>
    <t>CFQ7TTBZZJP01QNAC</t>
  </si>
  <si>
    <t>CFQ7TTBZZJP01LNAC</t>
  </si>
  <si>
    <t>CFQ7TTBZZJP002NAC</t>
  </si>
  <si>
    <t>Copilot Studio Edu Sub (Messages)</t>
  </si>
  <si>
    <t>Power Apps per app plan (1 app or website) (Education Student Pricing)</t>
  </si>
  <si>
    <t>Power Apps per app plan (1 app or website) (Education Faculty Pricing)</t>
  </si>
  <si>
    <t>Teams Events Attendee Pack - 10k attendees for Faculty</t>
  </si>
  <si>
    <t>Teams Events Attendee Pack - 5k attendees for Faculty (Education Faculty Pricing)</t>
  </si>
  <si>
    <t>Teams Events Attendee Pack - 35k attendees for Faculty (Education Faculty Pricing)</t>
  </si>
  <si>
    <t>Teams Events Attendee Pack - 50k attendees for Faculty (Education Faculty Pricing)</t>
  </si>
  <si>
    <t>Teams Events Attendee Pack - 100k attendees for Faculty (Education Faculty Pricing)</t>
  </si>
  <si>
    <t>Teams Events Attendee Pack - 20k attendees for Faculty (Education Faculty Pricing)</t>
  </si>
  <si>
    <t>Teams Events Attendee Pack - 75k attendees for Faculty (Education Faculty Pricing)</t>
  </si>
  <si>
    <t>CSPSOFTP265NAC</t>
  </si>
  <si>
    <t>CSPSOFTP266NAC</t>
  </si>
  <si>
    <t>CSPSOFTP267NAC</t>
  </si>
  <si>
    <t>CSPSOFTP268NAC</t>
  </si>
  <si>
    <t>CSPSOFTP269NAC</t>
  </si>
  <si>
    <t>CSPSOFTP270NAC</t>
  </si>
  <si>
    <t>CSPSOFTP271NAC</t>
  </si>
  <si>
    <t>CSPSOFTP272NAC</t>
  </si>
  <si>
    <t>CSPSOFTP273NAC</t>
  </si>
  <si>
    <t>CSPSOFTP274NAC</t>
  </si>
  <si>
    <t>CSPSOFTP275NAC</t>
  </si>
  <si>
    <t>CSPSOFTP276NAC</t>
  </si>
  <si>
    <t>CSPSOFTP277NAC</t>
  </si>
  <si>
    <t>CSPSOFTP278NAC</t>
  </si>
  <si>
    <t>CSPSOFTP279NAC</t>
  </si>
  <si>
    <t>SQL Server 2016 ESU</t>
  </si>
  <si>
    <t>DG7GMGDZTC0F</t>
  </si>
  <si>
    <t>ESU for SQL 2016 Std Per Server Year 1 (July 15 2026 - July 14 2027)</t>
  </si>
  <si>
    <t>ESU for SQL 2016 EE Per Server Year 3 (July 15 2028 - July 14 2029)</t>
  </si>
  <si>
    <t>ESU for SQL 2016 Std 2 Core pack Year 2 (July 15 2027 - July 14 2028)</t>
  </si>
  <si>
    <t>ESU for SQL 2016 Std Per Server Year 2 (July 15 2027 - July 14 2028)</t>
  </si>
  <si>
    <t>ESU for SQL 2016 Std 2 Core pack Year 3 (July 15 2028 - July 14 2029)</t>
  </si>
  <si>
    <t>ESU for SQL 2016 EE Per Server Year 2 (July 15 2027 - July 14 2028)</t>
  </si>
  <si>
    <t>ESU for SQL 2016 Std Per Server Year 3 (July 15 2028 - July 14 2029)</t>
  </si>
  <si>
    <t>ESU for SQL 2016 EE Per Server Year 1 (July 15 2026 - July 14 2027)</t>
  </si>
  <si>
    <t>ESU for SQL 2016 EE 2 Core pack Year 2 (July 15 2027 - July 14 2028)</t>
  </si>
  <si>
    <t>ESU for SQL 2016 Std 2 Core pack Year 1 (July 15 2026 - July 14 2027)</t>
  </si>
  <si>
    <t>ESU for SQL 2016 EE 2 Core pack Year 1 (July 15 2026 - July 14 2027)</t>
  </si>
  <si>
    <t>ESU for SQL 2016 EE 2 Core pack Year 3 (July 15 2028 - July 14 2029)</t>
  </si>
  <si>
    <t>Windows 10 Enterprise LTSB 2016 ESU</t>
  </si>
  <si>
    <t>DG7GMGDZT98X</t>
  </si>
  <si>
    <t>Windows 10 Enterprise LTSB 2016 ESU Year 1 (2026 - 2027)</t>
  </si>
  <si>
    <t>Windows 10 Enterprise LTSB 2016 ESU Year 3 (2028 - 2029)</t>
  </si>
  <si>
    <t>Windows 10 Enterprise LTSB 2016 ESU Year 2 (2027 - 2028)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</si>
</sst>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m/d/yyyy"/>
    <numFmt numFmtId="165" formatCode="_([$$-409]* #,##0.00_);_([$$-409]* \(#,##0.00\);_([$$-409]* &quot;-&quot;??_);_(@_)"/>
    <numFmt numFmtId="166" formatCode="_-[$$-409]* #,##0.00_ ;_-[$$-409]* \-#,##0.00\ ;_-[$$-409]* &quot;-&quot;??_ ;_-@_ "/>
    <numFmt numFmtId="167" formatCode="_-[$R$-416]\ * #,##0.00_-;\-[$R$-416]\ * #,##0.00_-;_-[$R$-416]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Times New Roman"/>
      <family val="1"/>
    </font>
    <font>
      <b/>
      <sz val="14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32"/>
      <color rgb="FF10253F"/>
      <name val="Segoe UI Semibold"/>
      <family val="2"/>
    </font>
    <font>
      <b/>
      <sz val="36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122B4A"/>
        <bgColor indexed="64"/>
      </patternFill>
    </fill>
    <fill>
      <patternFill patternType="solid">
        <fgColor theme="4" tint="-0.499984740745262"/>
        <bgColor theme="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5700"/>
        <bgColor theme="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39997558519241921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43">
    <border>
      <left/>
      <right/>
      <top/>
      <bottom/>
      <diagonal/>
    </border>
    <border>
      <left style="thin">
        <color theme="0" tint="-4.9989318521683403E-2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medium">
        <color theme="8"/>
      </bottom>
      <diagonal/>
    </border>
    <border>
      <left/>
      <right/>
      <top/>
      <bottom style="thin">
        <color indexed="64"/>
      </bottom>
      <diagonal/>
    </border>
    <border>
      <left style="thin">
        <color theme="8"/>
      </left>
      <right style="thin">
        <color theme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8"/>
      </left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8"/>
      </bottom>
      <diagonal/>
    </border>
    <border>
      <left style="thin">
        <color theme="8"/>
      </left>
      <right/>
      <top style="thin">
        <color theme="4" tint="0.39997558519241921"/>
      </top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4" tint="0.39997558519241921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4" tint="0.39997558519241921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10" fillId="0" borderId="0"/>
  </cellStyleXfs>
  <cellXfs count="117">
    <xf numFmtId="0" fontId="0" fillId="0" borderId="0" xfId="0"/>
    <xf numFmtId="0" fontId="0" fillId="0" borderId="0" xfId="0" applyProtection="1">
      <protection locked="0"/>
    </xf>
    <xf numFmtId="0" fontId="6" fillId="2" borderId="0" xfId="2" applyFont="1" applyFill="1" applyAlignment="1" applyProtection="1">
      <alignment vertic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164" fontId="7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165" fontId="7" fillId="2" borderId="0" xfId="1" applyNumberFormat="1" applyFont="1" applyFill="1" applyBorder="1" applyAlignment="1">
      <alignment horizontal="left"/>
    </xf>
    <xf numFmtId="44" fontId="7" fillId="2" borderId="0" xfId="1" applyFont="1" applyFill="1" applyBorder="1" applyAlignment="1">
      <alignment horizontal="left"/>
    </xf>
    <xf numFmtId="165" fontId="0" fillId="0" borderId="1" xfId="1" applyNumberFormat="1" applyFont="1" applyBorder="1" applyAlignment="1">
      <alignment horizontal="left"/>
    </xf>
    <xf numFmtId="165" fontId="0" fillId="0" borderId="0" xfId="0" applyNumberFormat="1"/>
    <xf numFmtId="165" fontId="7" fillId="2" borderId="0" xfId="1" applyNumberFormat="1" applyFont="1" applyFill="1" applyAlignment="1">
      <alignment horizontal="left"/>
    </xf>
    <xf numFmtId="165" fontId="0" fillId="0" borderId="0" xfId="1" applyNumberFormat="1" applyFont="1" applyBorder="1" applyAlignment="1">
      <alignment horizontal="left"/>
    </xf>
    <xf numFmtId="0" fontId="0" fillId="2" borderId="0" xfId="0" applyFill="1" applyProtection="1">
      <protection locked="0"/>
    </xf>
    <xf numFmtId="0" fontId="4" fillId="2" borderId="0" xfId="0" applyFont="1" applyFill="1" applyProtection="1">
      <protection locked="0"/>
    </xf>
    <xf numFmtId="0" fontId="2" fillId="3" borderId="2" xfId="0" applyFont="1" applyFill="1" applyBorder="1" applyAlignment="1">
      <alignment horizontal="center"/>
    </xf>
    <xf numFmtId="0" fontId="4" fillId="5" borderId="0" xfId="0" applyFont="1" applyFill="1"/>
    <xf numFmtId="166" fontId="4" fillId="5" borderId="0" xfId="0" applyNumberFormat="1" applyFont="1" applyFill="1"/>
    <xf numFmtId="0" fontId="0" fillId="0" borderId="3" xfId="0" applyBorder="1" applyProtection="1">
      <protection locked="0" hidden="1"/>
    </xf>
    <xf numFmtId="44" fontId="0" fillId="0" borderId="3" xfId="1" applyFont="1" applyBorder="1" applyAlignment="1" applyProtection="1">
      <alignment horizontal="center"/>
      <protection locked="0" hidden="1"/>
    </xf>
    <xf numFmtId="0" fontId="0" fillId="0" borderId="3" xfId="0" applyBorder="1" applyAlignment="1" applyProtection="1">
      <alignment horizontal="center"/>
      <protection locked="0" hidden="1"/>
    </xf>
    <xf numFmtId="0" fontId="2" fillId="6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4" fontId="0" fillId="2" borderId="5" xfId="0" applyNumberFormat="1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0" xfId="0" applyFill="1"/>
    <xf numFmtId="44" fontId="0" fillId="2" borderId="5" xfId="1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14" fontId="8" fillId="4" borderId="7" xfId="0" applyNumberFormat="1" applyFont="1" applyFill="1" applyBorder="1" applyAlignment="1" applyProtection="1">
      <alignment vertical="center"/>
      <protection locked="0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4" fontId="8" fillId="4" borderId="10" xfId="0" applyNumberFormat="1" applyFont="1" applyFill="1" applyBorder="1" applyAlignment="1" applyProtection="1">
      <alignment vertical="center"/>
      <protection locked="0"/>
    </xf>
    <xf numFmtId="14" fontId="8" fillId="4" borderId="11" xfId="0" applyNumberFormat="1" applyFont="1" applyFill="1" applyBorder="1" applyAlignment="1" applyProtection="1">
      <alignment vertical="center"/>
      <protection locked="0"/>
    </xf>
    <xf numFmtId="0" fontId="2" fillId="3" borderId="12" xfId="0" applyFont="1" applyFill="1" applyBorder="1" applyAlignment="1">
      <alignment horizontal="center"/>
    </xf>
    <xf numFmtId="14" fontId="2" fillId="3" borderId="13" xfId="0" applyNumberFormat="1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14" fontId="8" fillId="4" borderId="15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/>
      <protection locked="0"/>
    </xf>
    <xf numFmtId="0" fontId="2" fillId="3" borderId="17" xfId="0" applyFont="1" applyFill="1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44" fontId="0" fillId="4" borderId="19" xfId="1" applyFont="1" applyFill="1" applyBorder="1" applyAlignment="1">
      <alignment horizontal="center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21" xfId="0" applyFont="1" applyFill="1" applyBorder="1" applyAlignment="1" applyProtection="1">
      <alignment horizontal="center"/>
      <protection locked="0"/>
    </xf>
    <xf numFmtId="0" fontId="3" fillId="3" borderId="21" xfId="0" applyFont="1" applyFill="1" applyBorder="1" applyAlignment="1">
      <alignment horizontal="center"/>
    </xf>
    <xf numFmtId="0" fontId="0" fillId="3" borderId="21" xfId="0" applyFill="1" applyBorder="1" applyAlignment="1" applyProtection="1">
      <alignment horizontal="center"/>
      <protection locked="0" hidden="1"/>
    </xf>
    <xf numFmtId="0" fontId="2" fillId="3" borderId="21" xfId="0" applyFont="1" applyFill="1" applyBorder="1" applyAlignment="1" applyProtection="1">
      <alignment horizontal="center"/>
      <protection locked="0"/>
    </xf>
    <xf numFmtId="44" fontId="3" fillId="4" borderId="22" xfId="1" applyFont="1" applyFill="1" applyBorder="1" applyAlignment="1" applyProtection="1">
      <alignment horizontal="center"/>
    </xf>
    <xf numFmtId="0" fontId="0" fillId="0" borderId="0" xfId="0" applyProtection="1">
      <protection hidden="1"/>
    </xf>
    <xf numFmtId="44" fontId="7" fillId="2" borderId="0" xfId="1" applyFont="1" applyFill="1" applyAlignment="1">
      <alignment horizontal="left"/>
    </xf>
    <xf numFmtId="0" fontId="4" fillId="6" borderId="24" xfId="0" applyFont="1" applyFill="1" applyBorder="1" applyAlignment="1">
      <alignment horizontal="center"/>
    </xf>
    <xf numFmtId="0" fontId="4" fillId="6" borderId="25" xfId="0" applyFont="1" applyFill="1" applyBorder="1" applyAlignment="1">
      <alignment horizontal="center"/>
    </xf>
    <xf numFmtId="164" fontId="7" fillId="2" borderId="27" xfId="0" applyNumberFormat="1" applyFont="1" applyFill="1" applyBorder="1" applyAlignment="1">
      <alignment horizontal="left"/>
    </xf>
    <xf numFmtId="165" fontId="7" fillId="2" borderId="23" xfId="1" applyNumberFormat="1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65" fontId="7" fillId="2" borderId="30" xfId="1" applyNumberFormat="1" applyFont="1" applyFill="1" applyBorder="1" applyAlignment="1">
      <alignment horizontal="left"/>
    </xf>
    <xf numFmtId="164" fontId="7" fillId="2" borderId="23" xfId="0" applyNumberFormat="1" applyFont="1" applyFill="1" applyBorder="1" applyAlignment="1">
      <alignment horizontal="center"/>
    </xf>
    <xf numFmtId="0" fontId="7" fillId="2" borderId="23" xfId="1" applyNumberFormat="1" applyFont="1" applyFill="1" applyBorder="1" applyAlignment="1">
      <alignment horizontal="center"/>
    </xf>
    <xf numFmtId="0" fontId="7" fillId="2" borderId="30" xfId="1" applyNumberFormat="1" applyFont="1" applyFill="1" applyBorder="1" applyAlignment="1">
      <alignment horizontal="center"/>
    </xf>
    <xf numFmtId="164" fontId="7" fillId="0" borderId="27" xfId="0" applyNumberFormat="1" applyFont="1" applyBorder="1" applyAlignment="1">
      <alignment horizontal="left"/>
    </xf>
    <xf numFmtId="14" fontId="8" fillId="4" borderId="31" xfId="0" applyNumberFormat="1" applyFont="1" applyFill="1" applyBorder="1" applyAlignment="1" applyProtection="1">
      <alignment vertical="center"/>
      <protection locked="0"/>
    </xf>
    <xf numFmtId="14" fontId="8" fillId="4" borderId="0" xfId="0" applyNumberFormat="1" applyFont="1" applyFill="1" applyAlignment="1" applyProtection="1">
      <alignment vertical="center"/>
      <protection locked="0"/>
    </xf>
    <xf numFmtId="0" fontId="2" fillId="3" borderId="0" xfId="0" applyFont="1" applyFill="1" applyAlignment="1">
      <alignment horizontal="center"/>
    </xf>
    <xf numFmtId="0" fontId="2" fillId="13" borderId="0" xfId="0" applyFont="1" applyFill="1" applyAlignment="1" applyProtection="1">
      <alignment horizontal="center"/>
      <protection locked="0"/>
    </xf>
    <xf numFmtId="167" fontId="7" fillId="2" borderId="28" xfId="1" applyNumberFormat="1" applyFont="1" applyFill="1" applyBorder="1" applyAlignment="1" applyProtection="1">
      <alignment horizontal="left"/>
      <protection hidden="1"/>
    </xf>
    <xf numFmtId="0" fontId="11" fillId="0" borderId="0" xfId="0" applyFont="1" applyProtection="1">
      <protection hidden="1"/>
    </xf>
    <xf numFmtId="0" fontId="4" fillId="6" borderId="26" xfId="0" applyFont="1" applyFill="1" applyBorder="1" applyAlignment="1" applyProtection="1">
      <alignment horizontal="center"/>
      <protection hidden="1"/>
    </xf>
    <xf numFmtId="165" fontId="0" fillId="0" borderId="0" xfId="0" applyNumberFormat="1" applyAlignment="1">
      <alignment horizontal="left"/>
    </xf>
    <xf numFmtId="0" fontId="0" fillId="2" borderId="32" xfId="0" applyFill="1" applyBorder="1" applyAlignment="1">
      <alignment horizontal="left"/>
    </xf>
    <xf numFmtId="167" fontId="0" fillId="2" borderId="28" xfId="1" applyNumberFormat="1" applyFont="1" applyFill="1" applyBorder="1" applyAlignment="1" applyProtection="1">
      <alignment horizontal="left"/>
      <protection hidden="1"/>
    </xf>
    <xf numFmtId="164" fontId="7" fillId="2" borderId="27" xfId="0" applyNumberFormat="1" applyFont="1" applyFill="1" applyBorder="1" applyAlignment="1" applyProtection="1">
      <alignment horizontal="left"/>
      <protection locked="0"/>
    </xf>
    <xf numFmtId="0" fontId="13" fillId="2" borderId="0" xfId="1" applyNumberFormat="1" applyFont="1" applyFill="1" applyAlignment="1">
      <alignment horizontal="left"/>
    </xf>
    <xf numFmtId="164" fontId="7" fillId="2" borderId="37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left"/>
    </xf>
    <xf numFmtId="165" fontId="7" fillId="2" borderId="37" xfId="1" applyNumberFormat="1" applyFont="1" applyFill="1" applyBorder="1" applyAlignment="1">
      <alignment horizontal="left"/>
    </xf>
    <xf numFmtId="44" fontId="7" fillId="2" borderId="36" xfId="1" applyFont="1" applyFill="1" applyBorder="1" applyAlignment="1">
      <alignment horizontal="left"/>
    </xf>
    <xf numFmtId="44" fontId="4" fillId="10" borderId="36" xfId="1" applyFont="1" applyFill="1" applyBorder="1" applyAlignment="1">
      <alignment horizontal="left"/>
    </xf>
    <xf numFmtId="44" fontId="7" fillId="8" borderId="33" xfId="1" applyFont="1" applyFill="1" applyBorder="1" applyAlignment="1">
      <alignment horizontal="left"/>
    </xf>
    <xf numFmtId="44" fontId="7" fillId="2" borderId="37" xfId="1" applyFont="1" applyFill="1" applyBorder="1" applyAlignment="1">
      <alignment horizontal="left"/>
    </xf>
    <xf numFmtId="44" fontId="4" fillId="3" borderId="36" xfId="1" applyFont="1" applyFill="1" applyBorder="1" applyAlignment="1">
      <alignment horizontal="left"/>
    </xf>
    <xf numFmtId="44" fontId="7" fillId="9" borderId="33" xfId="1" applyFont="1" applyFill="1" applyBorder="1" applyAlignment="1">
      <alignment horizontal="left"/>
    </xf>
    <xf numFmtId="165" fontId="7" fillId="2" borderId="37" xfId="0" applyNumberFormat="1" applyFont="1" applyFill="1" applyBorder="1" applyAlignment="1">
      <alignment horizontal="left"/>
    </xf>
    <xf numFmtId="164" fontId="7" fillId="7" borderId="37" xfId="0" applyNumberFormat="1" applyFont="1" applyFill="1" applyBorder="1" applyAlignment="1">
      <alignment horizontal="left"/>
    </xf>
    <xf numFmtId="164" fontId="7" fillId="15" borderId="37" xfId="0" applyNumberFormat="1" applyFont="1" applyFill="1" applyBorder="1" applyAlignment="1">
      <alignment horizontal="left"/>
    </xf>
    <xf numFmtId="164" fontId="7" fillId="11" borderId="37" xfId="0" applyNumberFormat="1" applyFont="1" applyFill="1" applyBorder="1" applyAlignment="1">
      <alignment horizontal="left"/>
    </xf>
    <xf numFmtId="0" fontId="7" fillId="15" borderId="37" xfId="0" applyFont="1" applyFill="1" applyBorder="1" applyAlignment="1">
      <alignment horizontal="left"/>
    </xf>
    <xf numFmtId="164" fontId="7" fillId="0" borderId="37" xfId="0" applyNumberFormat="1" applyFont="1" applyBorder="1" applyAlignment="1">
      <alignment horizontal="left"/>
    </xf>
    <xf numFmtId="165" fontId="7" fillId="2" borderId="36" xfId="0" applyNumberFormat="1" applyFont="1" applyFill="1" applyBorder="1" applyAlignment="1">
      <alignment horizontal="left"/>
    </xf>
    <xf numFmtId="164" fontId="7" fillId="2" borderId="38" xfId="0" applyNumberFormat="1" applyFont="1" applyFill="1" applyBorder="1" applyAlignment="1">
      <alignment horizontal="left"/>
    </xf>
    <xf numFmtId="0" fontId="7" fillId="2" borderId="38" xfId="0" applyFont="1" applyFill="1" applyBorder="1" applyAlignment="1">
      <alignment horizontal="left"/>
    </xf>
    <xf numFmtId="44" fontId="4" fillId="10" borderId="39" xfId="1" applyFont="1" applyFill="1" applyBorder="1" applyAlignment="1">
      <alignment horizontal="left"/>
    </xf>
    <xf numFmtId="44" fontId="7" fillId="8" borderId="35" xfId="1" applyFont="1" applyFill="1" applyBorder="1" applyAlignment="1">
      <alignment horizontal="left"/>
    </xf>
    <xf numFmtId="164" fontId="7" fillId="2" borderId="40" xfId="0" applyNumberFormat="1" applyFont="1" applyFill="1" applyBorder="1" applyAlignment="1">
      <alignment horizontal="left"/>
    </xf>
    <xf numFmtId="0" fontId="2" fillId="6" borderId="0" xfId="0" applyFont="1" applyFill="1" applyAlignment="1">
      <alignment horizontal="center"/>
    </xf>
    <xf numFmtId="0" fontId="2" fillId="6" borderId="34" xfId="0" applyFont="1" applyFill="1" applyBorder="1" applyAlignment="1">
      <alignment horizontal="center"/>
    </xf>
    <xf numFmtId="0" fontId="2" fillId="12" borderId="34" xfId="0" applyFont="1" applyFill="1" applyBorder="1" applyAlignment="1">
      <alignment horizontal="center"/>
    </xf>
    <xf numFmtId="0" fontId="2" fillId="3" borderId="34" xfId="0" applyFont="1" applyFill="1" applyBorder="1" applyAlignment="1">
      <alignment horizontal="center"/>
    </xf>
    <xf numFmtId="164" fontId="7" fillId="15" borderId="40" xfId="0" applyNumberFormat="1" applyFont="1" applyFill="1" applyBorder="1" applyAlignment="1">
      <alignment horizontal="left"/>
    </xf>
    <xf numFmtId="164" fontId="7" fillId="16" borderId="40" xfId="0" applyNumberFormat="1" applyFont="1" applyFill="1" applyBorder="1" applyAlignment="1">
      <alignment horizontal="left"/>
    </xf>
    <xf numFmtId="164" fontId="7" fillId="2" borderId="41" xfId="0" applyNumberFormat="1" applyFont="1" applyFill="1" applyBorder="1" applyAlignment="1">
      <alignment horizontal="left"/>
    </xf>
    <xf numFmtId="0" fontId="2" fillId="14" borderId="34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164" fontId="7" fillId="2" borderId="0" xfId="0" applyNumberFormat="1" applyFont="1" applyFill="1" applyBorder="1" applyAlignment="1">
      <alignment horizontal="left"/>
    </xf>
    <xf numFmtId="164" fontId="7" fillId="2" borderId="34" xfId="0" applyNumberFormat="1" applyFont="1" applyFill="1" applyBorder="1" applyAlignment="1">
      <alignment horizontal="left"/>
    </xf>
    <xf numFmtId="0" fontId="7" fillId="2" borderId="34" xfId="0" applyFont="1" applyFill="1" applyBorder="1" applyAlignment="1">
      <alignment horizontal="left"/>
    </xf>
    <xf numFmtId="44" fontId="7" fillId="2" borderId="36" xfId="1" applyNumberFormat="1" applyFont="1" applyFill="1" applyBorder="1" applyAlignment="1">
      <alignment horizontal="left"/>
    </xf>
    <xf numFmtId="44" fontId="4" fillId="10" borderId="34" xfId="1" applyNumberFormat="1" applyFont="1" applyFill="1" applyBorder="1" applyAlignment="1">
      <alignment horizontal="left"/>
    </xf>
    <xf numFmtId="44" fontId="7" fillId="8" borderId="33" xfId="1" applyNumberFormat="1" applyFont="1" applyFill="1" applyBorder="1" applyAlignment="1">
      <alignment horizontal="left"/>
    </xf>
    <xf numFmtId="44" fontId="7" fillId="8" borderId="42" xfId="1" applyNumberFormat="1" applyFont="1" applyFill="1" applyBorder="1" applyAlignment="1">
      <alignment horizontal="left"/>
    </xf>
    <xf numFmtId="44" fontId="7" fillId="2" borderId="37" xfId="1" applyNumberFormat="1" applyFont="1" applyFill="1" applyBorder="1" applyAlignment="1">
      <alignment horizontal="left"/>
    </xf>
    <xf numFmtId="165" fontId="7" fillId="2" borderId="34" xfId="0" applyNumberFormat="1" applyFont="1" applyFill="1" applyBorder="1" applyAlignment="1">
      <alignment horizontal="left"/>
    </xf>
    <xf numFmtId="0" fontId="7" fillId="2" borderId="0" xfId="0" applyNumberFormat="1" applyFont="1" applyFill="1" applyAlignment="1">
      <alignment horizontal="left"/>
    </xf>
    <xf numFmtId="44" fontId="7" fillId="2" borderId="0" xfId="1" applyNumberFormat="1" applyFont="1" applyFill="1" applyAlignment="1">
      <alignment horizontal="left"/>
    </xf>
    <xf numFmtId="165" fontId="0" fillId="0" borderId="0" xfId="0" applyNumberFormat="1" applyFont="1" applyAlignment="1">
      <alignment horizontal="left"/>
    </xf>
    <xf numFmtId="165" fontId="0" fillId="0" borderId="0" xfId="0" applyNumberFormat="1" applyFont="1"/>
    <xf numFmtId="0" fontId="0" fillId="0" borderId="0" xfId="0" applyNumberFormat="1" applyFont="1"/>
  </cellXfs>
  <cellStyles count="4">
    <cellStyle name="Moeda" xfId="1" builtinId="4"/>
    <cellStyle name="Normal" xfId="0" builtinId="0"/>
    <cellStyle name="Normal 3 2" xfId="3" xr:uid="{D75EC67E-D165-439D-A70F-F11AC5688699}"/>
    <cellStyle name="Normal_MOLP (2)" xfId="2" xr:uid="{D518D519-15A0-4E97-B8E7-2A0378A7FBB6}"/>
  </cellStyles>
  <dxfs count="100">
    <dxf>
      <font>
        <color theme="0"/>
      </font>
      <fill>
        <gradientFill degree="90">
          <stop position="0">
            <color theme="8" tint="-0.49803155613879818"/>
          </stop>
          <stop position="1">
            <color theme="4"/>
          </stop>
        </gradient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[$$-409]* #,##0.00_ ;_-[$$-409]* \-#,##0.00\ ;_-[$$-409]* &quot;-&quot;??_ ;_-@_ 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[$$-409]* #,##0.00_ ;_-[$$-409]* \-#,##0.00\ ;_-[$$-409]* &quot;-&quot;??_ ;_-@_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protection locked="0" hidden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_-[$R$-416]\ * #,##0.00_-;\-[$R$-416]\ * #,##0.00_-;_-[$R$-416]\ * &quot;-&quot;??_-;_-@_-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4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border>
        <top style="thin">
          <color theme="4"/>
        </top>
      </border>
    </dxf>
    <dxf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border>
        <bottom style="thin">
          <color theme="4"/>
        </bottom>
      </border>
    </dxf>
    <dxf>
      <border diagonalUp="0" diagonalDown="0">
        <left style="thin">
          <color theme="4"/>
        </left>
        <right style="thin">
          <color theme="4"/>
        </right>
        <top/>
        <bottom/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1"/>
        <color theme="4" tint="-0.499984740745262"/>
        <name val="Calibri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[$$-409]* #,##0.00_);_([$$-409]* \(#,##0.00\);_([$$-409]* &quot;-&quot;??_);_(@_)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[$$-409]* #,##0.00_);_([$$-409]* \(#,##0.00\);_([$$-409]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[$$-409]* #,##0.00_);_([$$-409]* \(#,##0.00\);_([$$-409]* &quot;-&quot;??_);_(@_)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[$$-409]* #,##0.00_);_([$$-409]* \(#,##0.00\);_([$$-409]* &quot;-&quot;??_);_(@_)"/>
      <alignment horizontal="left" vertical="bottom" textRotation="0" wrapText="0" indent="0" justifyLastLine="0" shrinkToFit="0" readingOrder="0"/>
      <border diagonalUp="0" diagonalDown="0" outline="0">
        <left style="thin">
          <color theme="0" tint="-4.9989318521683403E-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5" formatCode="_([$$-409]* #,##0.00_);_([$$-409]* \(#,##0.00\);_([$$-409]* &quot;-&quot;??_);_(@_)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5" formatCode="_([$$-409]* #,##0.00_);_([$$-409]* \(#,##0.00\);_([$$-409]* &quot;-&quot;??_);_(@_)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4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4" tint="-0.499984740745262"/>
        <name val="Calibri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[$$-409]* #,##0.00_);_([$$-409]* \(#,##0.00\);_([$$-409]* &quot;-&quot;??_);_(@_)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[$$-409]* #,##0.00_);_([$$-409]* \(#,##0.00\);_([$$-409]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[$$-409]* #,##0.00_);_([$$-409]* \(#,##0.00\);_([$$-409]* &quot;-&quot;??_);_(@_)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[$$-409]* #,##0.00_);_([$$-409]* \(#,##0.00\);_([$$-409]* &quot;-&quot;??_);_(@_)"/>
      <alignment horizontal="left" vertical="bottom" textRotation="0" wrapText="0" indent="0" justifyLastLine="0" shrinkToFit="0" readingOrder="0"/>
      <border diagonalUp="0" diagonalDown="0" outline="0">
        <left style="thin">
          <color theme="0" tint="-4.9989318521683403E-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5" formatCode="_([$$-409]* #,##0.00_);_([$$-409]* \(#,##0.00\);_([$$-409]* &quot;-&quot;??_);_(@_)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5" formatCode="_([$$-409]* #,##0.00_);_([$$-409]* \(#,##0.00\);_([$$-409]* &quot;-&quot;??_);_(@_)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4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3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rgb="FF00206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4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4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5" formatCode="_([$$-409]* #,##0.00_);_([$$-409]* \(#,##0.00\);_([$$-409]* &quot;-&quot;??_);_(@_)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4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4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4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4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border outline="0">
        <left style="thin">
          <color rgb="FF5B9BD5"/>
        </left>
        <top style="thin">
          <color theme="4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3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4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4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5" formatCode="_([$$-409]* #,##0.00_);_([$$-409]* \(#,##0.00\);_([$$-409]* &quot;-&quot;??_);_(@_)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4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4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4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4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border outline="0">
        <left style="thin">
          <color theme="8"/>
        </left>
        <top style="thin">
          <color theme="4" tint="0.3999755851924192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8"/>
        </left>
        <right style="thin">
          <color theme="8"/>
        </right>
        <top/>
        <bottom/>
      </border>
    </dxf>
  </dxfs>
  <tableStyles count="0" defaultTableStyle="TableStyleMedium2" defaultPivotStyle="PivotStyleLight16"/>
  <colors>
    <mruColors>
      <color rgb="FFD65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07/relationships/slicerCache" Target="slicerCaches/slicerCache2.xml"/><Relationship Id="rId18" Type="http://schemas.microsoft.com/office/2007/relationships/slicerCache" Target="slicerCaches/slicerCache7.xml"/><Relationship Id="rId26" Type="http://schemas.microsoft.com/office/2007/relationships/slicerCache" Target="slicerCaches/slicerCache15.xml"/><Relationship Id="rId39" Type="http://schemas.openxmlformats.org/officeDocument/2006/relationships/styles" Target="styles.xml"/><Relationship Id="rId21" Type="http://schemas.microsoft.com/office/2007/relationships/slicerCache" Target="slicerCaches/slicerCache10.xml"/><Relationship Id="rId34" Type="http://schemas.microsoft.com/office/2007/relationships/slicerCache" Target="slicerCaches/slicerCache23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microsoft.com/office/2007/relationships/slicerCache" Target="slicerCaches/slicerCache5.xml"/><Relationship Id="rId29" Type="http://schemas.microsoft.com/office/2007/relationships/slicerCache" Target="slicerCaches/slicerCache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07/relationships/slicerCache" Target="slicerCaches/slicerCache13.xml"/><Relationship Id="rId32" Type="http://schemas.microsoft.com/office/2007/relationships/slicerCache" Target="slicerCaches/slicerCache21.xml"/><Relationship Id="rId37" Type="http://schemas.microsoft.com/office/2007/relationships/slicerCache" Target="slicerCaches/slicerCache26.xml"/><Relationship Id="rId40" Type="http://schemas.openxmlformats.org/officeDocument/2006/relationships/sharedStrings" Target="sharedStrings.xml"/><Relationship Id="rId45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microsoft.com/office/2007/relationships/slicerCache" Target="slicerCaches/slicerCache4.xml"/><Relationship Id="rId23" Type="http://schemas.microsoft.com/office/2007/relationships/slicerCache" Target="slicerCaches/slicerCache12.xml"/><Relationship Id="rId28" Type="http://schemas.microsoft.com/office/2007/relationships/slicerCache" Target="slicerCaches/slicerCache17.xml"/><Relationship Id="rId36" Type="http://schemas.microsoft.com/office/2007/relationships/slicerCache" Target="slicerCaches/slicerCache25.xml"/><Relationship Id="rId10" Type="http://schemas.openxmlformats.org/officeDocument/2006/relationships/worksheet" Target="worksheets/sheet10.xml"/><Relationship Id="rId19" Type="http://schemas.microsoft.com/office/2007/relationships/slicerCache" Target="slicerCaches/slicerCache8.xml"/><Relationship Id="rId31" Type="http://schemas.microsoft.com/office/2007/relationships/slicerCache" Target="slicerCaches/slicerCache20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7/relationships/slicerCache" Target="slicerCaches/slicerCache3.xml"/><Relationship Id="rId22" Type="http://schemas.microsoft.com/office/2007/relationships/slicerCache" Target="slicerCaches/slicerCache11.xml"/><Relationship Id="rId27" Type="http://schemas.microsoft.com/office/2007/relationships/slicerCache" Target="slicerCaches/slicerCache16.xml"/><Relationship Id="rId30" Type="http://schemas.microsoft.com/office/2007/relationships/slicerCache" Target="slicerCaches/slicerCache19.xml"/><Relationship Id="rId35" Type="http://schemas.microsoft.com/office/2007/relationships/slicerCache" Target="slicerCaches/slicerCache24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microsoft.com/office/2007/relationships/slicerCache" Target="slicerCaches/slicerCache1.xml"/><Relationship Id="rId17" Type="http://schemas.microsoft.com/office/2007/relationships/slicerCache" Target="slicerCaches/slicerCache6.xml"/><Relationship Id="rId25" Type="http://schemas.microsoft.com/office/2007/relationships/slicerCache" Target="slicerCaches/slicerCache14.xml"/><Relationship Id="rId33" Type="http://schemas.microsoft.com/office/2007/relationships/slicerCache" Target="slicerCaches/slicerCache22.xml"/><Relationship Id="rId38" Type="http://schemas.openxmlformats.org/officeDocument/2006/relationships/theme" Target="theme/theme1.xml"/><Relationship Id="rId20" Type="http://schemas.microsoft.com/office/2007/relationships/slicerCache" Target="slicerCaches/slicerCache9.xml"/><Relationship Id="rId41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'PRO RATA'!A1"/><Relationship Id="rId2" Type="http://schemas.openxmlformats.org/officeDocument/2006/relationships/image" Target="../media/image1.png"/><Relationship Id="rId1" Type="http://schemas.openxmlformats.org/officeDocument/2006/relationships/hyperlink" Target="#Cota&#231;&#227;o!A1"/><Relationship Id="rId6" Type="http://schemas.openxmlformats.org/officeDocument/2006/relationships/image" Target="../media/image4.png"/><Relationship Id="rId5" Type="http://schemas.openxmlformats.org/officeDocument/2006/relationships/hyperlink" Target="#Home!A1"/><Relationship Id="rId4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hyperlink" Target="#'Segmento educ e corp'!A1"/><Relationship Id="rId2" Type="http://schemas.openxmlformats.org/officeDocument/2006/relationships/image" Target="../media/image4.png"/><Relationship Id="rId1" Type="http://schemas.openxmlformats.org/officeDocument/2006/relationships/hyperlink" Target="#Home!A1"/><Relationship Id="rId6" Type="http://schemas.openxmlformats.org/officeDocument/2006/relationships/hyperlink" Target="#'Segmento PER.'!A1"/><Relationship Id="rId5" Type="http://schemas.openxmlformats.org/officeDocument/2006/relationships/hyperlink" Target="#Servidores!A1"/><Relationship Id="rId4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Cota&#231;&#227;o!A1"/><Relationship Id="rId6" Type="http://schemas.openxmlformats.org/officeDocument/2006/relationships/image" Target="../media/image4.png"/><Relationship Id="rId5" Type="http://schemas.openxmlformats.org/officeDocument/2006/relationships/hyperlink" Target="#Home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Cota&#231;&#227;o!A1"/><Relationship Id="rId6" Type="http://schemas.openxmlformats.org/officeDocument/2006/relationships/image" Target="../media/image4.png"/><Relationship Id="rId5" Type="http://schemas.openxmlformats.org/officeDocument/2006/relationships/hyperlink" Target="#Home!A1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Cota&#231;&#227;o!A1"/><Relationship Id="rId6" Type="http://schemas.openxmlformats.org/officeDocument/2006/relationships/image" Target="../media/image4.png"/><Relationship Id="rId5" Type="http://schemas.openxmlformats.org/officeDocument/2006/relationships/hyperlink" Target="#Home!A1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hyperlink" Target="#Home!A1"/><Relationship Id="rId6" Type="http://schemas.openxmlformats.org/officeDocument/2006/relationships/image" Target="../media/image1.png"/><Relationship Id="rId5" Type="http://schemas.openxmlformats.org/officeDocument/2006/relationships/hyperlink" Target="#Cota&#231;&#227;o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Cota&#231;&#227;o!A1"/><Relationship Id="rId7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hyperlink" Target="#Home!A1"/><Relationship Id="rId6" Type="http://schemas.openxmlformats.org/officeDocument/2006/relationships/image" Target="../media/image2.png"/><Relationship Id="rId5" Type="http://schemas.microsoft.com/office/2007/relationships/hdphoto" Target="../media/hdphoto1.wdp"/><Relationship Id="rId4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Segmento PER.'!A1"/><Relationship Id="rId2" Type="http://schemas.openxmlformats.org/officeDocument/2006/relationships/hyperlink" Target="#Segmento!A1"/><Relationship Id="rId1" Type="http://schemas.openxmlformats.org/officeDocument/2006/relationships/hyperlink" Target="#Servidores!A1"/><Relationship Id="rId5" Type="http://schemas.openxmlformats.org/officeDocument/2006/relationships/hyperlink" Target="#'Segmento educ e corp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'NCE EDUC'!A1"/><Relationship Id="rId1" Type="http://schemas.openxmlformats.org/officeDocument/2006/relationships/hyperlink" Target="#NCE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'Perpetuo EDUC'!A1"/><Relationship Id="rId1" Type="http://schemas.openxmlformats.org/officeDocument/2006/relationships/hyperlink" Target="#'Perpetuo COR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755033</xdr:colOff>
      <xdr:row>1</xdr:row>
      <xdr:rowOff>107437</xdr:rowOff>
    </xdr:from>
    <xdr:to>
      <xdr:col>8</xdr:col>
      <xdr:colOff>447675</xdr:colOff>
      <xdr:row>3</xdr:row>
      <xdr:rowOff>216001</xdr:rowOff>
    </xdr:to>
    <xdr:sp macro="" textlink="">
      <xdr:nvSpPr>
        <xdr:cNvPr id="5" name="Título 1">
          <a:extLst>
            <a:ext uri="{FF2B5EF4-FFF2-40B4-BE49-F238E27FC236}">
              <a16:creationId xmlns:a16="http://schemas.microsoft.com/office/drawing/2014/main" id="{DC4D44F4-6A91-47F1-94AD-EEC1287BB5AC}"/>
            </a:ext>
          </a:extLst>
        </xdr:cNvPr>
        <xdr:cNvSpPr>
          <a:spLocks noGrp="1"/>
        </xdr:cNvSpPr>
      </xdr:nvSpPr>
      <xdr:spPr>
        <a:xfrm>
          <a:off x="4174508" y="297937"/>
          <a:ext cx="5779117" cy="489564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pPr algn="ctr"/>
          <a:r>
            <a:rPr lang="pt-BR" sz="3200" b="0" cap="small">
              <a:solidFill>
                <a:schemeClr val="tx2">
                  <a:lumMod val="50000"/>
                </a:schemeClr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 CSP - NCE </a:t>
          </a:r>
          <a:r>
            <a:rPr lang="pt-BR" sz="3200" b="0" cap="small">
              <a:solidFill>
                <a:srgbClr val="002060"/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CORPORATIVO</a:t>
          </a:r>
        </a:p>
      </xdr:txBody>
    </xdr:sp>
    <xdr:clientData/>
  </xdr:twoCellAnchor>
  <xdr:twoCellAnchor editAs="oneCell">
    <xdr:from>
      <xdr:col>11</xdr:col>
      <xdr:colOff>676275</xdr:colOff>
      <xdr:row>0</xdr:row>
      <xdr:rowOff>133350</xdr:rowOff>
    </xdr:from>
    <xdr:to>
      <xdr:col>11</xdr:col>
      <xdr:colOff>1416648</xdr:colOff>
      <xdr:row>4</xdr:row>
      <xdr:rowOff>125584</xdr:rowOff>
    </xdr:to>
    <xdr:pic>
      <xdr:nvPicPr>
        <xdr:cNvPr id="7" name="Imagem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10CF7A-41A4-42D0-966D-D67882A994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05"/>
        <a:stretch/>
      </xdr:blipFill>
      <xdr:spPr>
        <a:xfrm>
          <a:off x="12944475" y="133350"/>
          <a:ext cx="746723" cy="801859"/>
        </a:xfrm>
        <a:prstGeom prst="rect">
          <a:avLst/>
        </a:prstGeom>
        <a:ln>
          <a:noFill/>
        </a:ln>
        <a:effectLst/>
      </xdr:spPr>
    </xdr:pic>
    <xdr:clientData/>
  </xdr:twoCellAnchor>
  <xdr:twoCellAnchor>
    <xdr:from>
      <xdr:col>0</xdr:col>
      <xdr:colOff>152400</xdr:colOff>
      <xdr:row>0</xdr:row>
      <xdr:rowOff>76200</xdr:rowOff>
    </xdr:from>
    <xdr:to>
      <xdr:col>1</xdr:col>
      <xdr:colOff>200025</xdr:colOff>
      <xdr:row>5</xdr:row>
      <xdr:rowOff>40188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B8892974-AC04-4B24-800C-2EC163CD1393}"/>
            </a:ext>
          </a:extLst>
        </xdr:cNvPr>
        <xdr:cNvGrpSpPr/>
      </xdr:nvGrpSpPr>
      <xdr:grpSpPr>
        <a:xfrm>
          <a:off x="152400" y="76200"/>
          <a:ext cx="1425575" cy="926013"/>
          <a:chOff x="87586" y="0"/>
          <a:chExt cx="1129288" cy="812603"/>
        </a:xfrm>
      </xdr:grpSpPr>
      <xdr:pic>
        <xdr:nvPicPr>
          <xdr:cNvPr id="9" name="Picture 2" descr="Resultado de imagem para logo microsoft png">
            <a:extLst>
              <a:ext uri="{FF2B5EF4-FFF2-40B4-BE49-F238E27FC236}">
                <a16:creationId xmlns:a16="http://schemas.microsoft.com/office/drawing/2014/main" id="{077709BA-5E88-4E61-9372-1F8D1B3D3E3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7586" y="0"/>
            <a:ext cx="671727" cy="25181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Imagem 9">
            <a:extLst>
              <a:ext uri="{FF2B5EF4-FFF2-40B4-BE49-F238E27FC236}">
                <a16:creationId xmlns:a16="http://schemas.microsoft.com/office/drawing/2014/main" id="{CE47DA8E-65E0-46BC-B405-92632ED8F2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7586" y="251810"/>
            <a:ext cx="1129288" cy="560793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361950</xdr:colOff>
      <xdr:row>1</xdr:row>
      <xdr:rowOff>85725</xdr:rowOff>
    </xdr:from>
    <xdr:to>
      <xdr:col>1</xdr:col>
      <xdr:colOff>1057275</xdr:colOff>
      <xdr:row>4</xdr:row>
      <xdr:rowOff>114300</xdr:rowOff>
    </xdr:to>
    <xdr:pic>
      <xdr:nvPicPr>
        <xdr:cNvPr id="11" name="Imagem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1DAF6EC-D3B3-4CDF-98C4-32FA4CF44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5925" y="276225"/>
          <a:ext cx="695325" cy="647700"/>
        </a:xfrm>
        <a:prstGeom prst="rect">
          <a:avLst/>
        </a:prstGeom>
      </xdr:spPr>
    </xdr:pic>
    <xdr:clientData/>
  </xdr:twoCellAnchor>
  <xdr:twoCellAnchor>
    <xdr:from>
      <xdr:col>9</xdr:col>
      <xdr:colOff>714375</xdr:colOff>
      <xdr:row>1</xdr:row>
      <xdr:rowOff>180975</xdr:rowOff>
    </xdr:from>
    <xdr:to>
      <xdr:col>11</xdr:col>
      <xdr:colOff>440403</xdr:colOff>
      <xdr:row>3</xdr:row>
      <xdr:rowOff>113378</xdr:rowOff>
    </xdr:to>
    <xdr:grpSp>
      <xdr:nvGrpSpPr>
        <xdr:cNvPr id="20" name="Agrupar 19">
          <a:extLst>
            <a:ext uri="{FF2B5EF4-FFF2-40B4-BE49-F238E27FC236}">
              <a16:creationId xmlns:a16="http://schemas.microsoft.com/office/drawing/2014/main" id="{3EB64AA5-C3E8-40F4-A06D-BCF036D6A45C}"/>
            </a:ext>
          </a:extLst>
        </xdr:cNvPr>
        <xdr:cNvGrpSpPr/>
      </xdr:nvGrpSpPr>
      <xdr:grpSpPr>
        <a:xfrm>
          <a:off x="12141200" y="358775"/>
          <a:ext cx="1386553" cy="297528"/>
          <a:chOff x="11122742" y="880807"/>
          <a:chExt cx="1372420" cy="317500"/>
        </a:xfrm>
        <a:solidFill>
          <a:schemeClr val="accent1">
            <a:lumMod val="75000"/>
          </a:schemeClr>
        </a:solidFill>
      </xdr:grpSpPr>
      <xdr:sp macro="" textlink="">
        <xdr:nvSpPr>
          <xdr:cNvPr id="21" name="Retângulo: Cantos Arredondados 20">
            <a:extLst>
              <a:ext uri="{FF2B5EF4-FFF2-40B4-BE49-F238E27FC236}">
                <a16:creationId xmlns:a16="http://schemas.microsoft.com/office/drawing/2014/main" id="{669E9FD7-84FA-47D5-854F-F90A6027BC60}"/>
              </a:ext>
            </a:extLst>
          </xdr:cNvPr>
          <xdr:cNvSpPr/>
        </xdr:nvSpPr>
        <xdr:spPr>
          <a:xfrm>
            <a:off x="11122742" y="880807"/>
            <a:ext cx="1372420" cy="317500"/>
          </a:xfrm>
          <a:prstGeom prst="roundRect">
            <a:avLst/>
          </a:prstGeom>
          <a:grpFill/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2" name="CaixaDeTexto 21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591FB9D2-C86F-47DB-A72F-ECA140B04656}"/>
              </a:ext>
            </a:extLst>
          </xdr:cNvPr>
          <xdr:cNvSpPr txBox="1"/>
        </xdr:nvSpPr>
        <xdr:spPr>
          <a:xfrm>
            <a:off x="11382752" y="900106"/>
            <a:ext cx="1005400" cy="231589"/>
          </a:xfrm>
          <a:prstGeom prst="rect">
            <a:avLst/>
          </a:prstGeom>
          <a:grp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000" b="0">
                <a:solidFill>
                  <a:schemeClr val="accent1">
                    <a:lumMod val="20000"/>
                    <a:lumOff val="80000"/>
                  </a:schemeClr>
                </a:solidFill>
                <a:latin typeface="Segoe UI Semibold" panose="020B0702040204020203" pitchFamily="34" charset="0"/>
                <a:ea typeface="+mn-ea"/>
                <a:cs typeface="Segoe UI Semibold" panose="020B0702040204020203" pitchFamily="34" charset="0"/>
              </a:rPr>
              <a:t>PRO RATAS</a:t>
            </a:r>
            <a:endParaRPr lang="pt-BR" sz="1000" b="0">
              <a:solidFill>
                <a:schemeClr val="accent1">
                  <a:lumMod val="20000"/>
                  <a:lumOff val="80000"/>
                </a:schemeClr>
              </a:solidFill>
              <a:latin typeface="Segoe UI Semibold" panose="020B0702040204020203" pitchFamily="34" charset="0"/>
              <a:cs typeface="Segoe UI Semibold" panose="020B0702040204020203" pitchFamily="34" charset="0"/>
            </a:endParaRPr>
          </a:p>
        </xdr:txBody>
      </xdr:sp>
    </xdr:grpSp>
    <xdr:clientData/>
  </xdr:twoCellAnchor>
  <xdr:twoCellAnchor editAs="absolute">
    <xdr:from>
      <xdr:col>1</xdr:col>
      <xdr:colOff>0</xdr:colOff>
      <xdr:row>5</xdr:row>
      <xdr:rowOff>82551</xdr:rowOff>
    </xdr:from>
    <xdr:to>
      <xdr:col>1</xdr:col>
      <xdr:colOff>2162175</xdr:colOff>
      <xdr:row>11</xdr:row>
      <xdr:rowOff>139701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SKU">
              <a:extLst>
                <a:ext uri="{FF2B5EF4-FFF2-40B4-BE49-F238E27FC236}">
                  <a16:creationId xmlns:a16="http://schemas.microsoft.com/office/drawing/2014/main" id="{34752FC6-0948-35D3-E700-04B225F032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KU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81125" y="1044576"/>
              <a:ext cx="2162175" cy="1143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3</xdr:col>
      <xdr:colOff>19050</xdr:colOff>
      <xdr:row>5</xdr:row>
      <xdr:rowOff>92075</xdr:rowOff>
    </xdr:from>
    <xdr:to>
      <xdr:col>7</xdr:col>
      <xdr:colOff>1962150</xdr:colOff>
      <xdr:row>11</xdr:row>
      <xdr:rowOff>158750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SkuTitle">
              <a:extLst>
                <a:ext uri="{FF2B5EF4-FFF2-40B4-BE49-F238E27FC236}">
                  <a16:creationId xmlns:a16="http://schemas.microsoft.com/office/drawing/2014/main" id="{7E4FAB2F-8F07-37F7-D653-DE73FFCA867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kuTit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581400" y="1054100"/>
              <a:ext cx="3629025" cy="11525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7</xdr:col>
      <xdr:colOff>2000249</xdr:colOff>
      <xdr:row>5</xdr:row>
      <xdr:rowOff>85726</xdr:rowOff>
    </xdr:from>
    <xdr:to>
      <xdr:col>7</xdr:col>
      <xdr:colOff>3575049</xdr:colOff>
      <xdr:row>11</xdr:row>
      <xdr:rowOff>161926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TermDuration">
              <a:extLst>
                <a:ext uri="{FF2B5EF4-FFF2-40B4-BE49-F238E27FC236}">
                  <a16:creationId xmlns:a16="http://schemas.microsoft.com/office/drawing/2014/main" id="{BE6679DF-4D47-0540-97B8-2B98B65E80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ermDuratio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248524" y="1047751"/>
              <a:ext cx="1574800" cy="11620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7</xdr:col>
      <xdr:colOff>3600450</xdr:colOff>
      <xdr:row>5</xdr:row>
      <xdr:rowOff>73025</xdr:rowOff>
    </xdr:from>
    <xdr:to>
      <xdr:col>8</xdr:col>
      <xdr:colOff>266700</xdr:colOff>
      <xdr:row>11</xdr:row>
      <xdr:rowOff>152400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BillingPlan">
              <a:extLst>
                <a:ext uri="{FF2B5EF4-FFF2-40B4-BE49-F238E27FC236}">
                  <a16:creationId xmlns:a16="http://schemas.microsoft.com/office/drawing/2014/main" id="{B86055E5-CA1D-EE1B-A0DD-1A7582254F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BillingPla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848725" y="1035050"/>
              <a:ext cx="1828800" cy="11652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8</xdr:col>
      <xdr:colOff>292100</xdr:colOff>
      <xdr:row>5</xdr:row>
      <xdr:rowOff>63500</xdr:rowOff>
    </xdr:from>
    <xdr:to>
      <xdr:col>10</xdr:col>
      <xdr:colOff>254000</xdr:colOff>
      <xdr:row>11</xdr:row>
      <xdr:rowOff>152400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2" name="Segmento">
              <a:extLst>
                <a:ext uri="{FF2B5EF4-FFF2-40B4-BE49-F238E27FC236}">
                  <a16:creationId xmlns:a16="http://schemas.microsoft.com/office/drawing/2014/main" id="{5D265DF6-240D-1109-F4B7-7D08117B07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gment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702925" y="1025525"/>
              <a:ext cx="1828800" cy="1174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304800</xdr:colOff>
      <xdr:row>5</xdr:row>
      <xdr:rowOff>57150</xdr:rowOff>
    </xdr:from>
    <xdr:to>
      <xdr:col>11</xdr:col>
      <xdr:colOff>1320800</xdr:colOff>
      <xdr:row>11</xdr:row>
      <xdr:rowOff>152400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3" name="Fidelidade">
              <a:extLst>
                <a:ext uri="{FF2B5EF4-FFF2-40B4-BE49-F238E27FC236}">
                  <a16:creationId xmlns:a16="http://schemas.microsoft.com/office/drawing/2014/main" id="{A0ED6113-8EEF-4020-4B8B-71B4FD82EE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idelidad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582525" y="1019175"/>
              <a:ext cx="1825625" cy="11811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11</xdr:col>
      <xdr:colOff>1362075</xdr:colOff>
      <xdr:row>5</xdr:row>
      <xdr:rowOff>57151</xdr:rowOff>
    </xdr:from>
    <xdr:to>
      <xdr:col>13</xdr:col>
      <xdr:colOff>676275</xdr:colOff>
      <xdr:row>11</xdr:row>
      <xdr:rowOff>152401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4" name="Compra">
              <a:extLst>
                <a:ext uri="{FF2B5EF4-FFF2-40B4-BE49-F238E27FC236}">
                  <a16:creationId xmlns:a16="http://schemas.microsoft.com/office/drawing/2014/main" id="{165B1B6D-1946-C184-5514-661C2F12003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p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449425" y="1019176"/>
              <a:ext cx="2457450" cy="11811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229670</xdr:colOff>
      <xdr:row>3</xdr:row>
      <xdr:rowOff>7171</xdr:rowOff>
    </xdr:from>
    <xdr:to>
      <xdr:col>1</xdr:col>
      <xdr:colOff>826569</xdr:colOff>
      <xdr:row>6</xdr:row>
      <xdr:rowOff>47268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9BBF78-57F1-4D54-9B5F-261C60460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095" y="578671"/>
          <a:ext cx="600074" cy="627472"/>
        </a:xfrm>
        <a:prstGeom prst="rect">
          <a:avLst/>
        </a:prstGeom>
      </xdr:spPr>
    </xdr:pic>
    <xdr:clientData/>
  </xdr:twoCellAnchor>
  <xdr:twoCellAnchor editAs="oneCell">
    <xdr:from>
      <xdr:col>0</xdr:col>
      <xdr:colOff>154755</xdr:colOff>
      <xdr:row>0</xdr:row>
      <xdr:rowOff>71492</xdr:rowOff>
    </xdr:from>
    <xdr:to>
      <xdr:col>1</xdr:col>
      <xdr:colOff>173163</xdr:colOff>
      <xdr:row>3</xdr:row>
      <xdr:rowOff>69543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DFD938E-3470-465C-B1C0-A762339B8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755" y="71492"/>
          <a:ext cx="1132833" cy="572726"/>
        </a:xfrm>
        <a:prstGeom prst="rect">
          <a:avLst/>
        </a:prstGeom>
      </xdr:spPr>
    </xdr:pic>
    <xdr:clientData/>
  </xdr:twoCellAnchor>
  <xdr:twoCellAnchor editAs="oneCell">
    <xdr:from>
      <xdr:col>9</xdr:col>
      <xdr:colOff>171237</xdr:colOff>
      <xdr:row>4</xdr:row>
      <xdr:rowOff>75986</xdr:rowOff>
    </xdr:from>
    <xdr:to>
      <xdr:col>9</xdr:col>
      <xdr:colOff>1399561</xdr:colOff>
      <xdr:row>6</xdr:row>
      <xdr:rowOff>28862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B6D6DC48-B871-453B-9F57-935092C8C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411362" y="876086"/>
          <a:ext cx="1231499" cy="318001"/>
        </a:xfrm>
        <a:prstGeom prst="rect">
          <a:avLst/>
        </a:prstGeom>
      </xdr:spPr>
    </xdr:pic>
    <xdr:clientData/>
  </xdr:twoCellAnchor>
  <xdr:twoCellAnchor>
    <xdr:from>
      <xdr:col>3</xdr:col>
      <xdr:colOff>1323436</xdr:colOff>
      <xdr:row>26</xdr:row>
      <xdr:rowOff>55275</xdr:rowOff>
    </xdr:from>
    <xdr:to>
      <xdr:col>3</xdr:col>
      <xdr:colOff>2133599</xdr:colOff>
      <xdr:row>30</xdr:row>
      <xdr:rowOff>28575</xdr:rowOff>
    </xdr:to>
    <xdr:sp macro="" textlink="">
      <xdr:nvSpPr>
        <xdr:cNvPr id="6" name="Elipse 5">
          <a:extLst>
            <a:ext uri="{FF2B5EF4-FFF2-40B4-BE49-F238E27FC236}">
              <a16:creationId xmlns:a16="http://schemas.microsoft.com/office/drawing/2014/main" id="{699F0E67-7710-4CBE-8CE5-118A55D7F52B}"/>
            </a:ext>
          </a:extLst>
        </xdr:cNvPr>
        <xdr:cNvSpPr/>
      </xdr:nvSpPr>
      <xdr:spPr>
        <a:xfrm>
          <a:off x="4933411" y="5408325"/>
          <a:ext cx="810163" cy="735300"/>
        </a:xfrm>
        <a:prstGeom prst="ellipse">
          <a:avLst/>
        </a:prstGeom>
        <a:noFill/>
        <a:ln w="28575" cap="flat" cmpd="sng" algn="ctr">
          <a:gradFill flip="none" rotWithShape="1">
            <a:gsLst>
              <a:gs pos="84000">
                <a:srgbClr val="002060"/>
              </a:gs>
              <a:gs pos="100000">
                <a:srgbClr val="0000FF"/>
              </a:gs>
              <a:gs pos="39000">
                <a:schemeClr val="accent1">
                  <a:lumMod val="75000"/>
                </a:schemeClr>
              </a:gs>
              <a:gs pos="100000">
                <a:schemeClr val="accent1">
                  <a:lumMod val="70000"/>
                </a:schemeClr>
              </a:gs>
            </a:gsLst>
            <a:path path="circle">
              <a:fillToRect r="100000" b="100000"/>
            </a:path>
            <a:tileRect l="-100000" t="-100000"/>
          </a:gradFill>
          <a:prstDash val="solid"/>
          <a:round/>
          <a:headEnd type="none" w="med" len="med"/>
          <a:tailEnd type="none" w="med" len="med"/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5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900"/>
        </a:p>
      </xdr:txBody>
    </xdr:sp>
    <xdr:clientData/>
  </xdr:twoCellAnchor>
  <xdr:twoCellAnchor>
    <xdr:from>
      <xdr:col>3</xdr:col>
      <xdr:colOff>1295400</xdr:colOff>
      <xdr:row>26</xdr:row>
      <xdr:rowOff>114298</xdr:rowOff>
    </xdr:from>
    <xdr:to>
      <xdr:col>3</xdr:col>
      <xdr:colOff>2190750</xdr:colOff>
      <xdr:row>29</xdr:row>
      <xdr:rowOff>152400</xdr:rowOff>
    </xdr:to>
    <xdr:sp macro="" textlink="">
      <xdr:nvSpPr>
        <xdr:cNvPr id="7" name="Título 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8B6C1A5-B5C8-473F-98CC-D55964A0EF20}"/>
            </a:ext>
          </a:extLst>
        </xdr:cNvPr>
        <xdr:cNvSpPr>
          <a:spLocks noGrp="1"/>
        </xdr:cNvSpPr>
      </xdr:nvSpPr>
      <xdr:spPr>
        <a:xfrm>
          <a:off x="4752975" y="5400673"/>
          <a:ext cx="895350" cy="581027"/>
        </a:xfrm>
        <a:prstGeom prst="rect">
          <a:avLst/>
        </a:prstGeom>
        <a:noFill/>
        <a:ln w="2857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horz" wrap="square" lIns="91440" tIns="45720" rIns="91440" bIns="45720" rtlCol="0" anchor="ctr">
          <a:noAutofit/>
          <a:scene3d>
            <a:camera prst="orthographicFront"/>
            <a:lightRig rig="harsh" dir="t"/>
          </a:scene3d>
          <a:sp3d prstMaterial="matte">
            <a:contourClr>
              <a:schemeClr val="bg1">
                <a:lumMod val="65000"/>
              </a:schemeClr>
            </a:contourClr>
          </a:sp3d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200" b="0" cap="none" spc="0" baseline="0">
              <a:ln/>
              <a:solidFill>
                <a:schemeClr val="tx1">
                  <a:lumMod val="85000"/>
                  <a:lumOff val="15000"/>
                </a:schemeClr>
              </a:solidFill>
              <a:effectLst/>
              <a:latin typeface="Franklin Gothic Medium Cond" panose="020B0606030402020204" pitchFamily="34" charset="0"/>
              <a:cs typeface="Segoe UI Semilight" panose="020B0402040204020203" pitchFamily="34" charset="0"/>
            </a:rPr>
            <a:t>Servidores</a:t>
          </a:r>
        </a:p>
        <a:p>
          <a:pPr algn="ctr"/>
          <a:r>
            <a:rPr lang="pt-BR" sz="1200" b="0" cap="none" spc="0" baseline="0">
              <a:ln/>
              <a:solidFill>
                <a:schemeClr val="tx1">
                  <a:lumMod val="85000"/>
                  <a:lumOff val="15000"/>
                </a:schemeClr>
              </a:solidFill>
              <a:effectLst/>
              <a:latin typeface="Franklin Gothic Medium Cond" panose="020B0606030402020204" pitchFamily="34" charset="0"/>
              <a:cs typeface="Segoe UI Semilight" panose="020B0402040204020203" pitchFamily="34" charset="0"/>
            </a:rPr>
            <a:t>CSP</a:t>
          </a:r>
        </a:p>
      </xdr:txBody>
    </xdr:sp>
    <xdr:clientData/>
  </xdr:twoCellAnchor>
  <xdr:twoCellAnchor>
    <xdr:from>
      <xdr:col>3</xdr:col>
      <xdr:colOff>3810001</xdr:colOff>
      <xdr:row>26</xdr:row>
      <xdr:rowOff>0</xdr:rowOff>
    </xdr:from>
    <xdr:to>
      <xdr:col>4</xdr:col>
      <xdr:colOff>333375</xdr:colOff>
      <xdr:row>29</xdr:row>
      <xdr:rowOff>171450</xdr:rowOff>
    </xdr:to>
    <xdr:sp macro="" textlink="">
      <xdr:nvSpPr>
        <xdr:cNvPr id="8" name="Elipse 7">
          <a:extLst>
            <a:ext uri="{FF2B5EF4-FFF2-40B4-BE49-F238E27FC236}">
              <a16:creationId xmlns:a16="http://schemas.microsoft.com/office/drawing/2014/main" id="{7F13025F-C936-425C-A908-5116D14A88A9}"/>
            </a:ext>
          </a:extLst>
        </xdr:cNvPr>
        <xdr:cNvSpPr/>
      </xdr:nvSpPr>
      <xdr:spPr>
        <a:xfrm>
          <a:off x="7267576" y="5286375"/>
          <a:ext cx="781049" cy="714375"/>
        </a:xfrm>
        <a:prstGeom prst="ellipse">
          <a:avLst/>
        </a:prstGeom>
        <a:noFill/>
        <a:ln w="28575" cap="flat" cmpd="sng" algn="ctr">
          <a:gradFill flip="none" rotWithShape="1">
            <a:gsLst>
              <a:gs pos="0">
                <a:srgbClr val="4F81BD">
                  <a:lumMod val="40000"/>
                  <a:lumOff val="60000"/>
                </a:srgbClr>
              </a:gs>
              <a:gs pos="46000">
                <a:srgbClr val="4F81BD">
                  <a:lumMod val="95000"/>
                  <a:lumOff val="5000"/>
                </a:srgbClr>
              </a:gs>
              <a:gs pos="100000">
                <a:srgbClr val="4F81BD">
                  <a:lumMod val="60000"/>
                </a:srgbClr>
              </a:gs>
            </a:gsLst>
            <a:path path="circle">
              <a:fillToRect l="50000" t="130000" r="50000" b="-30000"/>
            </a:path>
            <a:tileRect/>
          </a:gradFill>
          <a:prstDash val="solid"/>
          <a:round/>
          <a:headEnd type="none" w="med" len="med"/>
          <a:tailEnd type="none" w="med" len="med"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900" b="0" i="0" u="none" strike="noStrike" kern="1200" cap="none" spc="0" normalizeH="0" baseline="0" noProof="0">
            <a:ln>
              <a:noFill/>
            </a:ln>
            <a:solidFill>
              <a:srgbClr val="4BACC6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3648075</xdr:colOff>
      <xdr:row>26</xdr:row>
      <xdr:rowOff>190498</xdr:rowOff>
    </xdr:from>
    <xdr:to>
      <xdr:col>4</xdr:col>
      <xdr:colOff>533400</xdr:colOff>
      <xdr:row>28</xdr:row>
      <xdr:rowOff>180975</xdr:rowOff>
    </xdr:to>
    <xdr:sp macro="" textlink="">
      <xdr:nvSpPr>
        <xdr:cNvPr id="9" name="Títul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24AF276-09BB-4290-BB23-F9D6FDFBE27D}"/>
            </a:ext>
          </a:extLst>
        </xdr:cNvPr>
        <xdr:cNvSpPr>
          <a:spLocks noGrp="1"/>
        </xdr:cNvSpPr>
      </xdr:nvSpPr>
      <xdr:spPr>
        <a:xfrm>
          <a:off x="7258050" y="5543548"/>
          <a:ext cx="990600" cy="371477"/>
        </a:xfrm>
        <a:prstGeom prst="rect">
          <a:avLst/>
        </a:prstGeom>
        <a:noFill/>
        <a:ln w="2857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horz" wrap="square" lIns="91440" tIns="45720" rIns="91440" bIns="45720" rtlCol="0" anchor="ctr">
          <a:noAutofit/>
          <a:scene3d>
            <a:camera prst="orthographicFront"/>
            <a:lightRig rig="harsh" dir="t"/>
          </a:scene3d>
          <a:sp3d prstMaterial="matte">
            <a:contourClr>
              <a:schemeClr val="bg1">
                <a:lumMod val="65000"/>
              </a:schemeClr>
            </a:contourClr>
          </a:sp3d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200" b="0" cap="none" spc="0" baseline="0">
              <a:ln/>
              <a:solidFill>
                <a:schemeClr val="tx1">
                  <a:lumMod val="85000"/>
                  <a:lumOff val="15000"/>
                </a:schemeClr>
              </a:solidFill>
              <a:effectLst/>
              <a:latin typeface="Franklin Gothic Medium Cond" panose="020B0606030402020204" pitchFamily="34" charset="0"/>
              <a:cs typeface="Segoe UI Semilight" panose="020B0402040204020203" pitchFamily="34" charset="0"/>
            </a:rPr>
            <a:t>Software</a:t>
          </a:r>
        </a:p>
        <a:p>
          <a:pPr algn="ctr"/>
          <a:r>
            <a:rPr lang="pt-BR" sz="1200" b="0" cap="none" spc="0" baseline="0">
              <a:ln/>
              <a:solidFill>
                <a:schemeClr val="tx1">
                  <a:lumMod val="85000"/>
                  <a:lumOff val="15000"/>
                </a:schemeClr>
              </a:solidFill>
              <a:effectLst/>
              <a:latin typeface="Franklin Gothic Medium Cond" panose="020B0606030402020204" pitchFamily="34" charset="0"/>
              <a:cs typeface="Segoe UI Semilight" panose="020B0402040204020203" pitchFamily="34" charset="0"/>
            </a:rPr>
            <a:t>Perpétuo</a:t>
          </a:r>
        </a:p>
      </xdr:txBody>
    </xdr:sp>
    <xdr:clientData/>
  </xdr:twoCellAnchor>
  <xdr:twoCellAnchor>
    <xdr:from>
      <xdr:col>3</xdr:col>
      <xdr:colOff>2609850</xdr:colOff>
      <xdr:row>26</xdr:row>
      <xdr:rowOff>20351</xdr:rowOff>
    </xdr:from>
    <xdr:to>
      <xdr:col>3</xdr:col>
      <xdr:colOff>3368968</xdr:colOff>
      <xdr:row>29</xdr:row>
      <xdr:rowOff>168275</xdr:rowOff>
    </xdr:to>
    <xdr:sp macro="" textlink="">
      <xdr:nvSpPr>
        <xdr:cNvPr id="10" name="Elipse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D893B9B-20B3-4D4D-A803-2C5C3F509D8F}"/>
            </a:ext>
          </a:extLst>
        </xdr:cNvPr>
        <xdr:cNvSpPr/>
      </xdr:nvSpPr>
      <xdr:spPr>
        <a:xfrm>
          <a:off x="6067425" y="5306726"/>
          <a:ext cx="759118" cy="690849"/>
        </a:xfrm>
        <a:prstGeom prst="ellipse">
          <a:avLst/>
        </a:prstGeom>
        <a:noFill/>
        <a:ln w="28575" cap="flat" cmpd="sng" algn="ctr">
          <a:gradFill flip="none" rotWithShape="1">
            <a:gsLst>
              <a:gs pos="82000">
                <a:srgbClr val="002060"/>
              </a:gs>
              <a:gs pos="100000">
                <a:srgbClr val="0000FF"/>
              </a:gs>
              <a:gs pos="39000">
                <a:schemeClr val="accent1">
                  <a:lumMod val="75000"/>
                </a:schemeClr>
              </a:gs>
              <a:gs pos="100000">
                <a:schemeClr val="accent1">
                  <a:lumMod val="70000"/>
                </a:schemeClr>
              </a:gs>
            </a:gsLst>
            <a:path path="circle">
              <a:fillToRect r="100000" b="100000"/>
            </a:path>
            <a:tileRect l="-100000" t="-100000"/>
          </a:gradFill>
          <a:prstDash val="solid"/>
          <a:round/>
          <a:headEnd type="none" w="med" len="med"/>
          <a:tailEnd type="none" w="med" len="med"/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5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900"/>
        </a:p>
      </xdr:txBody>
    </xdr:sp>
    <xdr:clientData/>
  </xdr:twoCellAnchor>
  <xdr:twoCellAnchor>
    <xdr:from>
      <xdr:col>3</xdr:col>
      <xdr:colOff>2590799</xdr:colOff>
      <xdr:row>26</xdr:row>
      <xdr:rowOff>98424</xdr:rowOff>
    </xdr:from>
    <xdr:to>
      <xdr:col>3</xdr:col>
      <xdr:colOff>3384549</xdr:colOff>
      <xdr:row>29</xdr:row>
      <xdr:rowOff>85726</xdr:rowOff>
    </xdr:to>
    <xdr:sp macro="" textlink="">
      <xdr:nvSpPr>
        <xdr:cNvPr id="11" name="Título 1">
          <a:extLst>
            <a:ext uri="{FF2B5EF4-FFF2-40B4-BE49-F238E27FC236}">
              <a16:creationId xmlns:a16="http://schemas.microsoft.com/office/drawing/2014/main" id="{1A9CF80D-1EBB-44AF-99FB-9A45B7A81A4F}"/>
            </a:ext>
          </a:extLst>
        </xdr:cNvPr>
        <xdr:cNvSpPr>
          <a:spLocks noGrp="1"/>
        </xdr:cNvSpPr>
      </xdr:nvSpPr>
      <xdr:spPr>
        <a:xfrm>
          <a:off x="6048374" y="5384799"/>
          <a:ext cx="793750" cy="530227"/>
        </a:xfrm>
        <a:prstGeom prst="rect">
          <a:avLst/>
        </a:prstGeom>
        <a:noFill/>
        <a:ln w="2857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horz" wrap="square" lIns="91440" tIns="45720" rIns="91440" bIns="45720" rtlCol="0" anchor="ctr">
          <a:noAutofit/>
          <a:scene3d>
            <a:camera prst="orthographicFront"/>
            <a:lightRig rig="harsh" dir="t"/>
          </a:scene3d>
          <a:sp3d prstMaterial="matte">
            <a:contourClr>
              <a:schemeClr val="bg1">
                <a:lumMod val="65000"/>
              </a:schemeClr>
            </a:contourClr>
          </a:sp3d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600" b="0" cap="none" spc="0" baseline="0">
              <a:ln/>
              <a:solidFill>
                <a:schemeClr val="tx1">
                  <a:lumMod val="85000"/>
                  <a:lumOff val="15000"/>
                </a:schemeClr>
              </a:solidFill>
              <a:effectLst/>
              <a:latin typeface="Franklin Gothic Medium Cond" panose="020B0606030402020204" pitchFamily="34" charset="0"/>
              <a:cs typeface="Segoe UI Semilight" panose="020B0402040204020203" pitchFamily="34" charset="0"/>
            </a:rPr>
            <a:t>CSP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755033</xdr:colOff>
      <xdr:row>1</xdr:row>
      <xdr:rowOff>107437</xdr:rowOff>
    </xdr:from>
    <xdr:to>
      <xdr:col>8</xdr:col>
      <xdr:colOff>447675</xdr:colOff>
      <xdr:row>3</xdr:row>
      <xdr:rowOff>216001</xdr:rowOff>
    </xdr:to>
    <xdr:sp macro="" textlink="">
      <xdr:nvSpPr>
        <xdr:cNvPr id="2" name="Título 1">
          <a:extLst>
            <a:ext uri="{FF2B5EF4-FFF2-40B4-BE49-F238E27FC236}">
              <a16:creationId xmlns:a16="http://schemas.microsoft.com/office/drawing/2014/main" id="{8FC8F224-C1F4-4BEF-9F61-B06714EED838}"/>
            </a:ext>
          </a:extLst>
        </xdr:cNvPr>
        <xdr:cNvSpPr>
          <a:spLocks noGrp="1"/>
        </xdr:cNvSpPr>
      </xdr:nvSpPr>
      <xdr:spPr>
        <a:xfrm>
          <a:off x="3419475" y="297937"/>
          <a:ext cx="7067550" cy="489564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pPr algn="ctr"/>
          <a:r>
            <a:rPr lang="pt-BR" sz="3200" b="0" cap="small">
              <a:solidFill>
                <a:schemeClr val="tx2">
                  <a:lumMod val="50000"/>
                </a:schemeClr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 CSP - NCE </a:t>
          </a:r>
          <a:r>
            <a:rPr lang="pt-BR" sz="3200" b="0" cap="small">
              <a:solidFill>
                <a:srgbClr val="D65700"/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EDUCACIONAL</a:t>
          </a:r>
        </a:p>
      </xdr:txBody>
    </xdr:sp>
    <xdr:clientData/>
  </xdr:twoCellAnchor>
  <xdr:twoCellAnchor editAs="oneCell">
    <xdr:from>
      <xdr:col>9</xdr:col>
      <xdr:colOff>95250</xdr:colOff>
      <xdr:row>0</xdr:row>
      <xdr:rowOff>161925</xdr:rowOff>
    </xdr:from>
    <xdr:to>
      <xdr:col>9</xdr:col>
      <xdr:colOff>845148</xdr:colOff>
      <xdr:row>4</xdr:row>
      <xdr:rowOff>154159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FA711F-C01F-48A5-AAF0-65DE080657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05"/>
        <a:stretch/>
      </xdr:blipFill>
      <xdr:spPr>
        <a:xfrm>
          <a:off x="11134725" y="161925"/>
          <a:ext cx="746723" cy="801859"/>
        </a:xfrm>
        <a:prstGeom prst="rect">
          <a:avLst/>
        </a:prstGeom>
        <a:ln>
          <a:noFill/>
        </a:ln>
        <a:effectLst/>
      </xdr:spPr>
    </xdr:pic>
    <xdr:clientData/>
  </xdr:twoCellAnchor>
  <xdr:twoCellAnchor>
    <xdr:from>
      <xdr:col>0</xdr:col>
      <xdr:colOff>152400</xdr:colOff>
      <xdr:row>0</xdr:row>
      <xdr:rowOff>76200</xdr:rowOff>
    </xdr:from>
    <xdr:to>
      <xdr:col>1</xdr:col>
      <xdr:colOff>200025</xdr:colOff>
      <xdr:row>5</xdr:row>
      <xdr:rowOff>40188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8B14D215-60E9-46EB-98F2-4DEFF686C305}"/>
            </a:ext>
          </a:extLst>
        </xdr:cNvPr>
        <xdr:cNvGrpSpPr/>
      </xdr:nvGrpSpPr>
      <xdr:grpSpPr>
        <a:xfrm>
          <a:off x="152400" y="76200"/>
          <a:ext cx="1425575" cy="926013"/>
          <a:chOff x="87586" y="0"/>
          <a:chExt cx="1129288" cy="812603"/>
        </a:xfrm>
      </xdr:grpSpPr>
      <xdr:pic>
        <xdr:nvPicPr>
          <xdr:cNvPr id="5" name="Picture 2" descr="Resultado de imagem para logo microsoft png">
            <a:extLst>
              <a:ext uri="{FF2B5EF4-FFF2-40B4-BE49-F238E27FC236}">
                <a16:creationId xmlns:a16="http://schemas.microsoft.com/office/drawing/2014/main" id="{79278349-260A-41A0-956C-429EA7C81C1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7586" y="0"/>
            <a:ext cx="671727" cy="25181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Imagem 5">
            <a:extLst>
              <a:ext uri="{FF2B5EF4-FFF2-40B4-BE49-F238E27FC236}">
                <a16:creationId xmlns:a16="http://schemas.microsoft.com/office/drawing/2014/main" id="{D324658C-A96C-491C-AE66-7C558F8A31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7586" y="251810"/>
            <a:ext cx="1129288" cy="560793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361950</xdr:colOff>
      <xdr:row>1</xdr:row>
      <xdr:rowOff>85725</xdr:rowOff>
    </xdr:from>
    <xdr:to>
      <xdr:col>1</xdr:col>
      <xdr:colOff>1054100</xdr:colOff>
      <xdr:row>4</xdr:row>
      <xdr:rowOff>114300</xdr:rowOff>
    </xdr:to>
    <xdr:pic>
      <xdr:nvPicPr>
        <xdr:cNvPr id="7" name="Imagem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ECFA477-076F-4D8F-BE4A-A0973E787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5925" y="276225"/>
          <a:ext cx="695325" cy="647700"/>
        </a:xfrm>
        <a:prstGeom prst="rect">
          <a:avLst/>
        </a:prstGeom>
      </xdr:spPr>
    </xdr:pic>
    <xdr:clientData/>
  </xdr:twoCellAnchor>
  <xdr:twoCellAnchor editAs="absolute">
    <xdr:from>
      <xdr:col>1</xdr:col>
      <xdr:colOff>19050</xdr:colOff>
      <xdr:row>6</xdr:row>
      <xdr:rowOff>1</xdr:rowOff>
    </xdr:from>
    <xdr:to>
      <xdr:col>1</xdr:col>
      <xdr:colOff>1847850</xdr:colOff>
      <xdr:row>11</xdr:row>
      <xdr:rowOff>123826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8" name="SKU 1">
              <a:extLst>
                <a:ext uri="{FF2B5EF4-FFF2-40B4-BE49-F238E27FC236}">
                  <a16:creationId xmlns:a16="http://schemas.microsoft.com/office/drawing/2014/main" id="{972DD146-5478-5B91-046B-9E5B1B0951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KU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00175" y="1143001"/>
              <a:ext cx="1828800" cy="1028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1914525</xdr:colOff>
      <xdr:row>6</xdr:row>
      <xdr:rowOff>0</xdr:rowOff>
    </xdr:from>
    <xdr:to>
      <xdr:col>5</xdr:col>
      <xdr:colOff>2114550</xdr:colOff>
      <xdr:row>11</xdr:row>
      <xdr:rowOff>114300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9" name="SkuTitle 1">
              <a:extLst>
                <a:ext uri="{FF2B5EF4-FFF2-40B4-BE49-F238E27FC236}">
                  <a16:creationId xmlns:a16="http://schemas.microsoft.com/office/drawing/2014/main" id="{DC0B48B7-F818-3E6E-959E-FA63EFC0DD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kuTitl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295650" y="1143000"/>
              <a:ext cx="4038600" cy="10191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5</xdr:col>
      <xdr:colOff>2152650</xdr:colOff>
      <xdr:row>6</xdr:row>
      <xdr:rowOff>1</xdr:rowOff>
    </xdr:from>
    <xdr:to>
      <xdr:col>5</xdr:col>
      <xdr:colOff>3981450</xdr:colOff>
      <xdr:row>11</xdr:row>
      <xdr:rowOff>123826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0" name="TermDuration 1">
              <a:extLst>
                <a:ext uri="{FF2B5EF4-FFF2-40B4-BE49-F238E27FC236}">
                  <a16:creationId xmlns:a16="http://schemas.microsoft.com/office/drawing/2014/main" id="{FB3B6964-C511-9FBF-2D12-6A25FD74E5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ermDuration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372350" y="1143001"/>
              <a:ext cx="1828800" cy="1028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5</xdr:col>
      <xdr:colOff>4010025</xdr:colOff>
      <xdr:row>6</xdr:row>
      <xdr:rowOff>0</xdr:rowOff>
    </xdr:from>
    <xdr:to>
      <xdr:col>9</xdr:col>
      <xdr:colOff>514350</xdr:colOff>
      <xdr:row>11</xdr:row>
      <xdr:rowOff>133350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1" name="BillingPlan 1">
              <a:extLst>
                <a:ext uri="{FF2B5EF4-FFF2-40B4-BE49-F238E27FC236}">
                  <a16:creationId xmlns:a16="http://schemas.microsoft.com/office/drawing/2014/main" id="{496CE508-A8FD-FB96-115B-F1F29161AB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BillingPlan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229725" y="1143000"/>
              <a:ext cx="1828800" cy="10382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11</xdr:col>
      <xdr:colOff>428625</xdr:colOff>
      <xdr:row>6</xdr:row>
      <xdr:rowOff>1</xdr:rowOff>
    </xdr:from>
    <xdr:to>
      <xdr:col>12</xdr:col>
      <xdr:colOff>704850</xdr:colOff>
      <xdr:row>11</xdr:row>
      <xdr:rowOff>120651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2" name="Fidelidade 1">
              <a:extLst>
                <a:ext uri="{FF2B5EF4-FFF2-40B4-BE49-F238E27FC236}">
                  <a16:creationId xmlns:a16="http://schemas.microsoft.com/office/drawing/2014/main" id="{B4816824-24B9-24B2-B36A-D8B181F12F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idelidad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973050" y="1143001"/>
              <a:ext cx="1828800" cy="10255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12</xdr:col>
      <xdr:colOff>752475</xdr:colOff>
      <xdr:row>6</xdr:row>
      <xdr:rowOff>0</xdr:rowOff>
    </xdr:from>
    <xdr:to>
      <xdr:col>13</xdr:col>
      <xdr:colOff>790575</xdr:colOff>
      <xdr:row>11</xdr:row>
      <xdr:rowOff>114300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3" name="Compra 1">
              <a:extLst>
                <a:ext uri="{FF2B5EF4-FFF2-40B4-BE49-F238E27FC236}">
                  <a16:creationId xmlns:a16="http://schemas.microsoft.com/office/drawing/2014/main" id="{1B9BA678-A532-B106-E3C7-FC3EC20060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pr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849475" y="1143000"/>
              <a:ext cx="1628775" cy="10191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9</xdr:col>
      <xdr:colOff>552450</xdr:colOff>
      <xdr:row>6</xdr:row>
      <xdr:rowOff>3173</xdr:rowOff>
    </xdr:from>
    <xdr:to>
      <xdr:col>11</xdr:col>
      <xdr:colOff>381000</xdr:colOff>
      <xdr:row>11</xdr:row>
      <xdr:rowOff>114299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4" name="Segmento 1">
              <a:extLst>
                <a:ext uri="{FF2B5EF4-FFF2-40B4-BE49-F238E27FC236}">
                  <a16:creationId xmlns:a16="http://schemas.microsoft.com/office/drawing/2014/main" id="{C11F2ABC-FDD9-74F9-58B3-186D9D9BCF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gmen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096625" y="1146173"/>
              <a:ext cx="1828800" cy="10160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3178642" y="885825"/>
    <xdr:ext cx="2564933" cy="1295400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Família 6">
              <a:extLst>
                <a:ext uri="{FF2B5EF4-FFF2-40B4-BE49-F238E27FC236}">
                  <a16:creationId xmlns:a16="http://schemas.microsoft.com/office/drawing/2014/main" id="{E97DA130-E104-47AD-BCBC-6B56B7B6F9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amília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178642" y="885825"/>
              <a:ext cx="2564933" cy="12954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absoluteAnchor>
  <xdr:absoluteAnchor>
    <xdr:pos x="5819775" y="885824"/>
    <xdr:ext cx="4572000" cy="1285876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 3">
              <a:extLst>
                <a:ext uri="{FF2B5EF4-FFF2-40B4-BE49-F238E27FC236}">
                  <a16:creationId xmlns:a16="http://schemas.microsoft.com/office/drawing/2014/main" id="{229B0347-312B-434A-944D-6C0D6E3F5D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9775" y="885824"/>
              <a:ext cx="4572000" cy="128587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absoluteAnchor>
  <xdr:absoluteAnchor>
    <xdr:pos x="10487025" y="904844"/>
    <xdr:ext cx="2889659" cy="1285906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Família 7">
              <a:extLst>
                <a:ext uri="{FF2B5EF4-FFF2-40B4-BE49-F238E27FC236}">
                  <a16:creationId xmlns:a16="http://schemas.microsoft.com/office/drawing/2014/main" id="{9C219F74-F9B2-4CF3-ACBE-D9F070B5DA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amília 7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487025" y="904844"/>
              <a:ext cx="2889659" cy="128590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absoluteAnchor>
  <xdr:twoCellAnchor>
    <xdr:from>
      <xdr:col>2</xdr:col>
      <xdr:colOff>1031259</xdr:colOff>
      <xdr:row>1</xdr:row>
      <xdr:rowOff>107437</xdr:rowOff>
    </xdr:from>
    <xdr:to>
      <xdr:col>5</xdr:col>
      <xdr:colOff>3714749</xdr:colOff>
      <xdr:row>3</xdr:row>
      <xdr:rowOff>216001</xdr:rowOff>
    </xdr:to>
    <xdr:sp macro="" textlink="">
      <xdr:nvSpPr>
        <xdr:cNvPr id="5" name="Título 1">
          <a:extLst>
            <a:ext uri="{FF2B5EF4-FFF2-40B4-BE49-F238E27FC236}">
              <a16:creationId xmlns:a16="http://schemas.microsoft.com/office/drawing/2014/main" id="{3A71E8DA-26A4-4DB9-935B-ABCC05A407DE}"/>
            </a:ext>
          </a:extLst>
        </xdr:cNvPr>
        <xdr:cNvSpPr>
          <a:spLocks noGrp="1"/>
        </xdr:cNvSpPr>
      </xdr:nvSpPr>
      <xdr:spPr>
        <a:xfrm>
          <a:off x="3555384" y="297937"/>
          <a:ext cx="6312515" cy="489564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pPr algn="ctr"/>
          <a:r>
            <a:rPr lang="pt-BR" sz="3200" b="0" cap="small">
              <a:solidFill>
                <a:schemeClr val="tx2">
                  <a:lumMod val="50000"/>
                </a:schemeClr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 Software Perpétuo - Em Reais</a:t>
          </a:r>
        </a:p>
      </xdr:txBody>
    </xdr:sp>
    <xdr:clientData/>
  </xdr:twoCellAnchor>
  <xdr:twoCellAnchor editAs="absolute">
    <xdr:from>
      <xdr:col>1</xdr:col>
      <xdr:colOff>28370</xdr:colOff>
      <xdr:row>4</xdr:row>
      <xdr:rowOff>95250</xdr:rowOff>
    </xdr:from>
    <xdr:to>
      <xdr:col>2</xdr:col>
      <xdr:colOff>444500</xdr:colOff>
      <xdr:row>11</xdr:row>
      <xdr:rowOff>133350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Coluna1 1">
              <a:extLst>
                <a:ext uri="{FF2B5EF4-FFF2-40B4-BE49-F238E27FC236}">
                  <a16:creationId xmlns:a16="http://schemas.microsoft.com/office/drawing/2014/main" id="{40AA507E-784A-466A-B5A6-8748BDFD58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luna1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12670" y="876300"/>
              <a:ext cx="1673430" cy="13049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104775</xdr:colOff>
      <xdr:row>0</xdr:row>
      <xdr:rowOff>114300</xdr:rowOff>
    </xdr:from>
    <xdr:to>
      <xdr:col>11</xdr:col>
      <xdr:colOff>845148</xdr:colOff>
      <xdr:row>4</xdr:row>
      <xdr:rowOff>106534</xdr:rowOff>
    </xdr:to>
    <xdr:pic>
      <xdr:nvPicPr>
        <xdr:cNvPr id="7" name="Imagem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7C9B11-3AF5-480E-84E3-D1907237AD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05"/>
        <a:stretch/>
      </xdr:blipFill>
      <xdr:spPr>
        <a:xfrm>
          <a:off x="11887200" y="114300"/>
          <a:ext cx="746723" cy="754234"/>
        </a:xfrm>
        <a:prstGeom prst="rect">
          <a:avLst/>
        </a:prstGeom>
        <a:ln>
          <a:noFill/>
        </a:ln>
        <a:effectLst/>
      </xdr:spPr>
    </xdr:pic>
    <xdr:clientData/>
  </xdr:twoCellAnchor>
  <xdr:twoCellAnchor>
    <xdr:from>
      <xdr:col>0</xdr:col>
      <xdr:colOff>152400</xdr:colOff>
      <xdr:row>0</xdr:row>
      <xdr:rowOff>76200</xdr:rowOff>
    </xdr:from>
    <xdr:to>
      <xdr:col>0</xdr:col>
      <xdr:colOff>1219200</xdr:colOff>
      <xdr:row>5</xdr:row>
      <xdr:rowOff>57150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4BBE6CFC-E053-40C1-B801-6B182603D3FE}"/>
            </a:ext>
          </a:extLst>
        </xdr:cNvPr>
        <xdr:cNvGrpSpPr/>
      </xdr:nvGrpSpPr>
      <xdr:grpSpPr>
        <a:xfrm>
          <a:off x="152400" y="76200"/>
          <a:ext cx="1066800" cy="942975"/>
          <a:chOff x="87586" y="0"/>
          <a:chExt cx="1129288" cy="812603"/>
        </a:xfrm>
      </xdr:grpSpPr>
      <xdr:pic>
        <xdr:nvPicPr>
          <xdr:cNvPr id="9" name="Picture 2" descr="Resultado de imagem para logo microsoft png">
            <a:extLst>
              <a:ext uri="{FF2B5EF4-FFF2-40B4-BE49-F238E27FC236}">
                <a16:creationId xmlns:a16="http://schemas.microsoft.com/office/drawing/2014/main" id="{9DB33E44-592D-4992-E52C-92B753383AD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7586" y="0"/>
            <a:ext cx="671727" cy="25181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Imagem 9">
            <a:extLst>
              <a:ext uri="{FF2B5EF4-FFF2-40B4-BE49-F238E27FC236}">
                <a16:creationId xmlns:a16="http://schemas.microsoft.com/office/drawing/2014/main" id="{2F64FD3E-D915-7635-5F46-3973EE02C9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7586" y="251810"/>
            <a:ext cx="1129288" cy="560793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238125</xdr:colOff>
      <xdr:row>1</xdr:row>
      <xdr:rowOff>19050</xdr:rowOff>
    </xdr:from>
    <xdr:to>
      <xdr:col>1</xdr:col>
      <xdr:colOff>838200</xdr:colOff>
      <xdr:row>4</xdr:row>
      <xdr:rowOff>47625</xdr:rowOff>
    </xdr:to>
    <xdr:pic>
      <xdr:nvPicPr>
        <xdr:cNvPr id="11" name="Imagem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E633C03-83F2-4B5E-A25E-5F95990D0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0" y="209550"/>
          <a:ext cx="600075" cy="6000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3407242" y="913722"/>
    <xdr:ext cx="2607845" cy="1172254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Família 4">
              <a:extLst>
                <a:ext uri="{FF2B5EF4-FFF2-40B4-BE49-F238E27FC236}">
                  <a16:creationId xmlns:a16="http://schemas.microsoft.com/office/drawing/2014/main" id="{7E9D1518-0678-4786-BA7B-3936A732DD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amília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07242" y="913722"/>
              <a:ext cx="2607845" cy="117225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absoluteAnchor>
  <xdr:absoluteAnchor>
    <xdr:pos x="6084757" y="923894"/>
    <xdr:ext cx="3500977" cy="1181131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 1">
              <a:extLst>
                <a:ext uri="{FF2B5EF4-FFF2-40B4-BE49-F238E27FC236}">
                  <a16:creationId xmlns:a16="http://schemas.microsoft.com/office/drawing/2014/main" id="{538E42B4-C387-4570-8B26-FD338026445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084757" y="923894"/>
              <a:ext cx="3500977" cy="118113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absoluteAnchor>
  <xdr:absoluteAnchor>
    <xdr:pos x="9629775" y="923894"/>
    <xdr:ext cx="3676650" cy="1171606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Família 5">
              <a:extLst>
                <a:ext uri="{FF2B5EF4-FFF2-40B4-BE49-F238E27FC236}">
                  <a16:creationId xmlns:a16="http://schemas.microsoft.com/office/drawing/2014/main" id="{C30FBD30-0CCB-4C5D-B51B-82929D0533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amília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629775" y="923894"/>
              <a:ext cx="3676650" cy="117160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absoluteAnchor>
  <xdr:twoCellAnchor>
    <xdr:from>
      <xdr:col>2</xdr:col>
      <xdr:colOff>1031259</xdr:colOff>
      <xdr:row>1</xdr:row>
      <xdr:rowOff>107437</xdr:rowOff>
    </xdr:from>
    <xdr:to>
      <xdr:col>6</xdr:col>
      <xdr:colOff>38100</xdr:colOff>
      <xdr:row>3</xdr:row>
      <xdr:rowOff>216001</xdr:rowOff>
    </xdr:to>
    <xdr:sp macro="" textlink="">
      <xdr:nvSpPr>
        <xdr:cNvPr id="9" name="Título 1">
          <a:extLst>
            <a:ext uri="{FF2B5EF4-FFF2-40B4-BE49-F238E27FC236}">
              <a16:creationId xmlns:a16="http://schemas.microsoft.com/office/drawing/2014/main" id="{4E2CECFD-3890-4AE5-93EC-D4E3F13645C3}"/>
            </a:ext>
          </a:extLst>
        </xdr:cNvPr>
        <xdr:cNvSpPr>
          <a:spLocks noGrp="1"/>
        </xdr:cNvSpPr>
      </xdr:nvSpPr>
      <xdr:spPr>
        <a:xfrm>
          <a:off x="3555384" y="297937"/>
          <a:ext cx="6855441" cy="489564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pPr algn="ctr"/>
          <a:r>
            <a:rPr lang="pt-BR" sz="3200" b="0" cap="small">
              <a:solidFill>
                <a:schemeClr val="tx2">
                  <a:lumMod val="50000"/>
                </a:schemeClr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 Software Perpétuo </a:t>
          </a:r>
          <a:r>
            <a:rPr lang="pt-BR" sz="3200" b="0" cap="small">
              <a:solidFill>
                <a:schemeClr val="accent6">
                  <a:lumMod val="50000"/>
                </a:schemeClr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Educ</a:t>
          </a:r>
          <a:r>
            <a:rPr lang="pt-BR" sz="3200" b="0" cap="small">
              <a:solidFill>
                <a:schemeClr val="tx2">
                  <a:lumMod val="50000"/>
                </a:schemeClr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 - Em Reais</a:t>
          </a:r>
        </a:p>
      </xdr:txBody>
    </xdr:sp>
    <xdr:clientData/>
  </xdr:twoCellAnchor>
  <xdr:twoCellAnchor editAs="absolute">
    <xdr:from>
      <xdr:col>1</xdr:col>
      <xdr:colOff>9320</xdr:colOff>
      <xdr:row>4</xdr:row>
      <xdr:rowOff>134579</xdr:rowOff>
    </xdr:from>
    <xdr:to>
      <xdr:col>2</xdr:col>
      <xdr:colOff>702597</xdr:colOff>
      <xdr:row>11</xdr:row>
      <xdr:rowOff>63500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1" name="Coluna1">
              <a:extLst>
                <a:ext uri="{FF2B5EF4-FFF2-40B4-BE49-F238E27FC236}">
                  <a16:creationId xmlns:a16="http://schemas.microsoft.com/office/drawing/2014/main" id="{A800DF9E-4C75-4F5A-9C9F-5F9908205C8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luna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90445" y="915629"/>
              <a:ext cx="1950577" cy="119574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oneCell">
    <xdr:from>
      <xdr:col>10</xdr:col>
      <xdr:colOff>104775</xdr:colOff>
      <xdr:row>0</xdr:row>
      <xdr:rowOff>114300</xdr:rowOff>
    </xdr:from>
    <xdr:to>
      <xdr:col>10</xdr:col>
      <xdr:colOff>848323</xdr:colOff>
      <xdr:row>4</xdr:row>
      <xdr:rowOff>58909</xdr:rowOff>
    </xdr:to>
    <xdr:pic>
      <xdr:nvPicPr>
        <xdr:cNvPr id="12" name="Imagem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842395-8FDC-4DD6-97F8-93BB0025BC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05"/>
        <a:stretch/>
      </xdr:blipFill>
      <xdr:spPr>
        <a:xfrm>
          <a:off x="11849100" y="114300"/>
          <a:ext cx="746723" cy="754234"/>
        </a:xfrm>
        <a:prstGeom prst="rect">
          <a:avLst/>
        </a:prstGeom>
        <a:ln>
          <a:noFill/>
        </a:ln>
        <a:effectLst/>
      </xdr:spPr>
    </xdr:pic>
    <xdr:clientData/>
  </xdr:twoCellAnchor>
  <xdr:twoCellAnchor>
    <xdr:from>
      <xdr:col>0</xdr:col>
      <xdr:colOff>152400</xdr:colOff>
      <xdr:row>0</xdr:row>
      <xdr:rowOff>76200</xdr:rowOff>
    </xdr:from>
    <xdr:to>
      <xdr:col>0</xdr:col>
      <xdr:colOff>1281688</xdr:colOff>
      <xdr:row>5</xdr:row>
      <xdr:rowOff>40188</xdr:rowOff>
    </xdr:to>
    <xdr:grpSp>
      <xdr:nvGrpSpPr>
        <xdr:cNvPr id="13" name="Agrupar 12">
          <a:extLst>
            <a:ext uri="{FF2B5EF4-FFF2-40B4-BE49-F238E27FC236}">
              <a16:creationId xmlns:a16="http://schemas.microsoft.com/office/drawing/2014/main" id="{8EEA3260-FEA9-4D3A-8AFD-9EF9236A8122}"/>
            </a:ext>
          </a:extLst>
        </xdr:cNvPr>
        <xdr:cNvGrpSpPr/>
      </xdr:nvGrpSpPr>
      <xdr:grpSpPr>
        <a:xfrm>
          <a:off x="152400" y="76200"/>
          <a:ext cx="1132463" cy="926013"/>
          <a:chOff x="87586" y="0"/>
          <a:chExt cx="1129288" cy="812603"/>
        </a:xfrm>
      </xdr:grpSpPr>
      <xdr:pic>
        <xdr:nvPicPr>
          <xdr:cNvPr id="14" name="Picture 2" descr="Resultado de imagem para logo microsoft png">
            <a:extLst>
              <a:ext uri="{FF2B5EF4-FFF2-40B4-BE49-F238E27FC236}">
                <a16:creationId xmlns:a16="http://schemas.microsoft.com/office/drawing/2014/main" id="{0ED47317-3E20-4F9F-BF23-EF8FDBE19D1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7586" y="0"/>
            <a:ext cx="671727" cy="25181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Imagem 14">
            <a:extLst>
              <a:ext uri="{FF2B5EF4-FFF2-40B4-BE49-F238E27FC236}">
                <a16:creationId xmlns:a16="http://schemas.microsoft.com/office/drawing/2014/main" id="{3E64CD4E-CB02-481C-A8E4-70D70CD4BD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7586" y="251810"/>
            <a:ext cx="1129288" cy="560793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238125</xdr:colOff>
      <xdr:row>1</xdr:row>
      <xdr:rowOff>19050</xdr:rowOff>
    </xdr:from>
    <xdr:to>
      <xdr:col>1</xdr:col>
      <xdr:colOff>838200</xdr:colOff>
      <xdr:row>4</xdr:row>
      <xdr:rowOff>0</xdr:rowOff>
    </xdr:to>
    <xdr:pic>
      <xdr:nvPicPr>
        <xdr:cNvPr id="16" name="Imagem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7458E6C-91D9-4AC6-8C85-F7EA0993F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0" y="209550"/>
          <a:ext cx="600075" cy="6000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1</xdr:row>
      <xdr:rowOff>66675</xdr:rowOff>
    </xdr:from>
    <xdr:to>
      <xdr:col>1</xdr:col>
      <xdr:colOff>1174749</xdr:colOff>
      <xdr:row>4</xdr:row>
      <xdr:rowOff>8959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207F1A-7408-4C89-BF0A-961E26C09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0" y="257175"/>
          <a:ext cx="657224" cy="61220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0</xdr:row>
      <xdr:rowOff>95249</xdr:rowOff>
    </xdr:from>
    <xdr:to>
      <xdr:col>0</xdr:col>
      <xdr:colOff>1495425</xdr:colOff>
      <xdr:row>4</xdr:row>
      <xdr:rowOff>161924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8C26CCAE-80C1-4093-83CE-D50F90A484E4}"/>
            </a:ext>
          </a:extLst>
        </xdr:cNvPr>
        <xdr:cNvGrpSpPr/>
      </xdr:nvGrpSpPr>
      <xdr:grpSpPr>
        <a:xfrm>
          <a:off x="114300" y="95249"/>
          <a:ext cx="1377950" cy="898525"/>
          <a:chOff x="87586" y="0"/>
          <a:chExt cx="1129288" cy="812603"/>
        </a:xfrm>
      </xdr:grpSpPr>
      <xdr:pic>
        <xdr:nvPicPr>
          <xdr:cNvPr id="7" name="Picture 2" descr="Resultado de imagem para logo microsoft png">
            <a:extLst>
              <a:ext uri="{FF2B5EF4-FFF2-40B4-BE49-F238E27FC236}">
                <a16:creationId xmlns:a16="http://schemas.microsoft.com/office/drawing/2014/main" id="{2C10D8E1-D290-48D3-B35B-F86F49F426E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7586" y="0"/>
            <a:ext cx="671727" cy="25181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Imagem 7">
            <a:extLst>
              <a:ext uri="{FF2B5EF4-FFF2-40B4-BE49-F238E27FC236}">
                <a16:creationId xmlns:a16="http://schemas.microsoft.com/office/drawing/2014/main" id="{087C8E5C-81E7-4757-9B7E-9D669678EB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7586" y="251810"/>
            <a:ext cx="1129288" cy="560793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1019175</xdr:colOff>
      <xdr:row>4</xdr:row>
      <xdr:rowOff>104775</xdr:rowOff>
    </xdr:from>
    <xdr:to>
      <xdr:col>6</xdr:col>
      <xdr:colOff>597498</xdr:colOff>
      <xdr:row>8</xdr:row>
      <xdr:rowOff>141459</xdr:rowOff>
    </xdr:to>
    <xdr:pic>
      <xdr:nvPicPr>
        <xdr:cNvPr id="9" name="Imagem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A39F23E-0059-4952-A929-F3BD6ACC77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05"/>
        <a:stretch/>
      </xdr:blipFill>
      <xdr:spPr>
        <a:xfrm>
          <a:off x="7991475" y="962025"/>
          <a:ext cx="746723" cy="801859"/>
        </a:xfrm>
        <a:prstGeom prst="rect">
          <a:avLst/>
        </a:prstGeom>
        <a:ln>
          <a:noFill/>
        </a:ln>
        <a:effectLst/>
      </xdr:spPr>
    </xdr:pic>
    <xdr:clientData/>
  </xdr:twoCellAnchor>
  <xdr:twoCellAnchor editAs="absolute">
    <xdr:from>
      <xdr:col>1</xdr:col>
      <xdr:colOff>57150</xdr:colOff>
      <xdr:row>4</xdr:row>
      <xdr:rowOff>101601</xdr:rowOff>
    </xdr:from>
    <xdr:to>
      <xdr:col>2</xdr:col>
      <xdr:colOff>349250</xdr:colOff>
      <xdr:row>9</xdr:row>
      <xdr:rowOff>133350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0" name="PN anual">
              <a:extLst>
                <a:ext uri="{FF2B5EF4-FFF2-40B4-BE49-F238E27FC236}">
                  <a16:creationId xmlns:a16="http://schemas.microsoft.com/office/drawing/2014/main" id="{54FE7E3A-978B-4212-9AE4-FA7E8C8CAD8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N anual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90700" y="962026"/>
              <a:ext cx="1828800" cy="9810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2</xdr:col>
      <xdr:colOff>539750</xdr:colOff>
      <xdr:row>4</xdr:row>
      <xdr:rowOff>82552</xdr:rowOff>
    </xdr:from>
    <xdr:to>
      <xdr:col>3</xdr:col>
      <xdr:colOff>838200</xdr:colOff>
      <xdr:row>9</xdr:row>
      <xdr:rowOff>114301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1" name="PN Pro Rata">
              <a:extLst>
                <a:ext uri="{FF2B5EF4-FFF2-40B4-BE49-F238E27FC236}">
                  <a16:creationId xmlns:a16="http://schemas.microsoft.com/office/drawing/2014/main" id="{BFDF228A-9114-4827-B4E8-DA4BCF329F4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N Pro Rat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10000" y="942977"/>
              <a:ext cx="1828800" cy="9810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3</xdr:col>
      <xdr:colOff>1028700</xdr:colOff>
      <xdr:row>4</xdr:row>
      <xdr:rowOff>82551</xdr:rowOff>
    </xdr:from>
    <xdr:to>
      <xdr:col>4</xdr:col>
      <xdr:colOff>685800</xdr:colOff>
      <xdr:row>9</xdr:row>
      <xdr:rowOff>101601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2" name="Meses">
              <a:extLst>
                <a:ext uri="{FF2B5EF4-FFF2-40B4-BE49-F238E27FC236}">
                  <a16:creationId xmlns:a16="http://schemas.microsoft.com/office/drawing/2014/main" id="{CF254C0D-84B8-4CFE-814E-80D79294E81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e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29300" y="942976"/>
              <a:ext cx="1828800" cy="971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>
    <xdr:from>
      <xdr:col>1</xdr:col>
      <xdr:colOff>1000125</xdr:colOff>
      <xdr:row>1</xdr:row>
      <xdr:rowOff>85725</xdr:rowOff>
    </xdr:from>
    <xdr:to>
      <xdr:col>4</xdr:col>
      <xdr:colOff>219075</xdr:colOff>
      <xdr:row>3</xdr:row>
      <xdr:rowOff>99039</xdr:rowOff>
    </xdr:to>
    <xdr:sp macro="" textlink="">
      <xdr:nvSpPr>
        <xdr:cNvPr id="13" name="Título 1">
          <a:extLst>
            <a:ext uri="{FF2B5EF4-FFF2-40B4-BE49-F238E27FC236}">
              <a16:creationId xmlns:a16="http://schemas.microsoft.com/office/drawing/2014/main" id="{9CE91C54-A3E2-4AB3-9B93-A4CCFB9BB2C2}"/>
            </a:ext>
          </a:extLst>
        </xdr:cNvPr>
        <xdr:cNvSpPr>
          <a:spLocks noGrp="1"/>
        </xdr:cNvSpPr>
      </xdr:nvSpPr>
      <xdr:spPr>
        <a:xfrm>
          <a:off x="2733675" y="276225"/>
          <a:ext cx="4457700" cy="489564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pPr algn="ctr"/>
          <a:r>
            <a:rPr lang="pt-BR" sz="3200" b="0" cap="small">
              <a:solidFill>
                <a:schemeClr val="accent1">
                  <a:lumMod val="75000"/>
                </a:schemeClr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 CSP - PRO RATA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1</xdr:row>
      <xdr:rowOff>161925</xdr:rowOff>
    </xdr:from>
    <xdr:to>
      <xdr:col>1</xdr:col>
      <xdr:colOff>520700</xdr:colOff>
      <xdr:row>5</xdr:row>
      <xdr:rowOff>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801C6E-287B-48F5-BD74-EF1D0324C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352425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3</xdr:col>
      <xdr:colOff>600075</xdr:colOff>
      <xdr:row>1</xdr:row>
      <xdr:rowOff>114299</xdr:rowOff>
    </xdr:from>
    <xdr:to>
      <xdr:col>6</xdr:col>
      <xdr:colOff>333375</xdr:colOff>
      <xdr:row>6</xdr:row>
      <xdr:rowOff>28732</xdr:rowOff>
    </xdr:to>
    <xdr:pic>
      <xdr:nvPicPr>
        <xdr:cNvPr id="3" name="Imagem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F54B16E-A931-4FA3-BCF5-F3E7FACC8B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colorTemperature colorTemp="112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7505"/>
        <a:stretch/>
      </xdr:blipFill>
      <xdr:spPr>
        <a:xfrm>
          <a:off x="8391525" y="295274"/>
          <a:ext cx="904875" cy="714533"/>
        </a:xfrm>
        <a:prstGeom prst="rect">
          <a:avLst/>
        </a:prstGeom>
      </xdr:spPr>
    </xdr:pic>
    <xdr:clientData/>
  </xdr:twoCellAnchor>
  <xdr:twoCellAnchor editAs="absolute">
    <xdr:from>
      <xdr:col>2</xdr:col>
      <xdr:colOff>2219325</xdr:colOff>
      <xdr:row>2</xdr:row>
      <xdr:rowOff>0</xdr:rowOff>
    </xdr:from>
    <xdr:to>
      <xdr:col>3</xdr:col>
      <xdr:colOff>533401</xdr:colOff>
      <xdr:row>5</xdr:row>
      <xdr:rowOff>57149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7" name="Tipo 2">
              <a:extLst>
                <a:ext uri="{FF2B5EF4-FFF2-40B4-BE49-F238E27FC236}">
                  <a16:creationId xmlns:a16="http://schemas.microsoft.com/office/drawing/2014/main" id="{5C1A34B3-FBB6-48C6-B512-871D8428FA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772149" y="381000"/>
              <a:ext cx="1838326" cy="6286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>
    <xdr:from>
      <xdr:col>0</xdr:col>
      <xdr:colOff>161925</xdr:colOff>
      <xdr:row>0</xdr:row>
      <xdr:rowOff>161925</xdr:rowOff>
    </xdr:from>
    <xdr:to>
      <xdr:col>0</xdr:col>
      <xdr:colOff>1291213</xdr:colOff>
      <xdr:row>5</xdr:row>
      <xdr:rowOff>22028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4021104D-F4F1-4BC6-BF7C-02B2F2DDFCDD}"/>
            </a:ext>
          </a:extLst>
        </xdr:cNvPr>
        <xdr:cNvGrpSpPr/>
      </xdr:nvGrpSpPr>
      <xdr:grpSpPr>
        <a:xfrm>
          <a:off x="158750" y="158750"/>
          <a:ext cx="1129288" cy="768153"/>
          <a:chOff x="87586" y="0"/>
          <a:chExt cx="1129288" cy="812603"/>
        </a:xfrm>
      </xdr:grpSpPr>
      <xdr:pic>
        <xdr:nvPicPr>
          <xdr:cNvPr id="10" name="Picture 2" descr="Resultado de imagem para logo microsoft png">
            <a:extLst>
              <a:ext uri="{FF2B5EF4-FFF2-40B4-BE49-F238E27FC236}">
                <a16:creationId xmlns:a16="http://schemas.microsoft.com/office/drawing/2014/main" id="{51C11B47-58FB-4793-AE48-F2883A45574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7586" y="0"/>
            <a:ext cx="671727" cy="25181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Imagem 10">
            <a:extLst>
              <a:ext uri="{FF2B5EF4-FFF2-40B4-BE49-F238E27FC236}">
                <a16:creationId xmlns:a16="http://schemas.microsoft.com/office/drawing/2014/main" id="{8A0AAED2-687C-49D7-9133-2DC4F0A58E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87586" y="251810"/>
            <a:ext cx="1129288" cy="560793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495300</xdr:colOff>
      <xdr:row>2</xdr:row>
      <xdr:rowOff>15875</xdr:rowOff>
    </xdr:from>
    <xdr:to>
      <xdr:col>2</xdr:col>
      <xdr:colOff>2076450</xdr:colOff>
      <xdr:row>4</xdr:row>
      <xdr:rowOff>130175</xdr:rowOff>
    </xdr:to>
    <xdr:sp macro="" textlink="">
      <xdr:nvSpPr>
        <xdr:cNvPr id="12" name="Título 1">
          <a:extLst>
            <a:ext uri="{FF2B5EF4-FFF2-40B4-BE49-F238E27FC236}">
              <a16:creationId xmlns:a16="http://schemas.microsoft.com/office/drawing/2014/main" id="{A1405F60-989C-40B0-BF77-FC7457C116C3}"/>
            </a:ext>
          </a:extLst>
        </xdr:cNvPr>
        <xdr:cNvSpPr>
          <a:spLocks noGrp="1"/>
        </xdr:cNvSpPr>
      </xdr:nvSpPr>
      <xdr:spPr>
        <a:xfrm>
          <a:off x="1914525" y="377825"/>
          <a:ext cx="3305175" cy="476250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pPr algn="ctr"/>
          <a:r>
            <a:rPr lang="pt-BR" sz="2800" b="0" cap="small">
              <a:solidFill>
                <a:srgbClr val="002060"/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 Servidores no CSP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104237</xdr:colOff>
      <xdr:row>9</xdr:row>
      <xdr:rowOff>28574</xdr:rowOff>
    </xdr:from>
    <xdr:to>
      <xdr:col>3</xdr:col>
      <xdr:colOff>400050</xdr:colOff>
      <xdr:row>16</xdr:row>
      <xdr:rowOff>114300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FC5A4C30-E7AD-4DAE-9584-6F94152EC939}"/>
            </a:ext>
          </a:extLst>
        </xdr:cNvPr>
        <xdr:cNvSpPr/>
      </xdr:nvSpPr>
      <xdr:spPr>
        <a:xfrm>
          <a:off x="713837" y="1743074"/>
          <a:ext cx="1515013" cy="1419226"/>
        </a:xfrm>
        <a:prstGeom prst="ellipse">
          <a:avLst/>
        </a:prstGeom>
        <a:noFill/>
        <a:ln w="190500" cap="flat" cmpd="sng" algn="ctr">
          <a:gradFill flip="none" rotWithShape="1">
            <a:gsLst>
              <a:gs pos="84000">
                <a:srgbClr val="002060"/>
              </a:gs>
              <a:gs pos="100000">
                <a:srgbClr val="0000FF"/>
              </a:gs>
              <a:gs pos="39000">
                <a:schemeClr val="accent1">
                  <a:lumMod val="75000"/>
                </a:schemeClr>
              </a:gs>
              <a:gs pos="100000">
                <a:schemeClr val="accent1">
                  <a:lumMod val="70000"/>
                </a:schemeClr>
              </a:gs>
            </a:gsLst>
            <a:path path="circle">
              <a:fillToRect r="100000" b="100000"/>
            </a:path>
            <a:tileRect l="-100000" t="-100000"/>
          </a:gradFill>
          <a:prstDash val="solid"/>
          <a:round/>
          <a:headEnd type="none" w="med" len="med"/>
          <a:tailEnd type="none" w="med" len="med"/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5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>
    <xdr:from>
      <xdr:col>1</xdr:col>
      <xdr:colOff>66676</xdr:colOff>
      <xdr:row>9</xdr:row>
      <xdr:rowOff>125697</xdr:rowOff>
    </xdr:from>
    <xdr:to>
      <xdr:col>3</xdr:col>
      <xdr:colOff>485776</xdr:colOff>
      <xdr:row>16</xdr:row>
      <xdr:rowOff>133351</xdr:rowOff>
    </xdr:to>
    <xdr:sp macro="" textlink="">
      <xdr:nvSpPr>
        <xdr:cNvPr id="3" name="Tít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C78D9B-E07A-4FA3-92E0-7F2B6E7F7968}"/>
            </a:ext>
          </a:extLst>
        </xdr:cNvPr>
        <xdr:cNvSpPr>
          <a:spLocks noGrp="1"/>
        </xdr:cNvSpPr>
      </xdr:nvSpPr>
      <xdr:spPr>
        <a:xfrm>
          <a:off x="676276" y="1840197"/>
          <a:ext cx="1638300" cy="1341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horz" wrap="square" lIns="91440" tIns="45720" rIns="91440" bIns="45720" rtlCol="0" anchor="ctr">
          <a:noAutofit/>
          <a:scene3d>
            <a:camera prst="orthographicFront"/>
            <a:lightRig rig="harsh" dir="t"/>
          </a:scene3d>
          <a:sp3d prstMaterial="matte">
            <a:contourClr>
              <a:schemeClr val="bg1">
                <a:lumMod val="65000"/>
              </a:schemeClr>
            </a:contourClr>
          </a:sp3d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2400" b="0" cap="none" spc="0" baseline="0">
              <a:ln/>
              <a:solidFill>
                <a:schemeClr val="tx1">
                  <a:lumMod val="85000"/>
                  <a:lumOff val="15000"/>
                </a:schemeClr>
              </a:solidFill>
              <a:effectLst/>
              <a:latin typeface="Franklin Gothic Medium Cond" panose="020B0606030402020204" pitchFamily="34" charset="0"/>
              <a:cs typeface="Segoe UI Semilight" panose="020B0402040204020203" pitchFamily="34" charset="0"/>
            </a:rPr>
            <a:t>Servidores</a:t>
          </a:r>
        </a:p>
        <a:p>
          <a:pPr algn="ctr"/>
          <a:r>
            <a:rPr lang="pt-BR" sz="2400" b="0" cap="none" spc="0" baseline="0">
              <a:ln/>
              <a:solidFill>
                <a:schemeClr val="tx1">
                  <a:lumMod val="85000"/>
                  <a:lumOff val="15000"/>
                </a:schemeClr>
              </a:solidFill>
              <a:effectLst/>
              <a:latin typeface="Franklin Gothic Medium Cond" panose="020B0606030402020204" pitchFamily="34" charset="0"/>
              <a:cs typeface="Segoe UI Semilight" panose="020B0402040204020203" pitchFamily="34" charset="0"/>
            </a:rPr>
            <a:t>CSP</a:t>
          </a:r>
        </a:p>
      </xdr:txBody>
    </xdr:sp>
    <xdr:clientData/>
  </xdr:twoCellAnchor>
  <xdr:twoCellAnchor>
    <xdr:from>
      <xdr:col>9</xdr:col>
      <xdr:colOff>114302</xdr:colOff>
      <xdr:row>8</xdr:row>
      <xdr:rowOff>163799</xdr:rowOff>
    </xdr:from>
    <xdr:to>
      <xdr:col>11</xdr:col>
      <xdr:colOff>390526</xdr:colOff>
      <xdr:row>16</xdr:row>
      <xdr:rowOff>95251</xdr:rowOff>
    </xdr:to>
    <xdr:sp macro="" textlink="">
      <xdr:nvSpPr>
        <xdr:cNvPr id="5" name="Elips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E1D00D-209E-4067-9A5C-C71DC843E10E}"/>
            </a:ext>
          </a:extLst>
        </xdr:cNvPr>
        <xdr:cNvSpPr/>
      </xdr:nvSpPr>
      <xdr:spPr>
        <a:xfrm>
          <a:off x="5600702" y="1687799"/>
          <a:ext cx="1495424" cy="1455452"/>
        </a:xfrm>
        <a:prstGeom prst="ellipse">
          <a:avLst/>
        </a:prstGeom>
        <a:noFill/>
        <a:ln w="190500" cap="flat" cmpd="sng" algn="ctr">
          <a:gradFill flip="none" rotWithShape="1">
            <a:gsLst>
              <a:gs pos="0">
                <a:srgbClr val="4F81BD">
                  <a:lumMod val="40000"/>
                  <a:lumOff val="60000"/>
                </a:srgbClr>
              </a:gs>
              <a:gs pos="46000">
                <a:srgbClr val="4F81BD">
                  <a:lumMod val="95000"/>
                  <a:lumOff val="5000"/>
                </a:srgbClr>
              </a:gs>
              <a:gs pos="100000">
                <a:srgbClr val="4F81BD">
                  <a:lumMod val="60000"/>
                </a:srgbClr>
              </a:gs>
            </a:gsLst>
            <a:path path="circle">
              <a:fillToRect l="50000" t="130000" r="50000" b="-30000"/>
            </a:path>
            <a:tileRect/>
          </a:gradFill>
          <a:prstDash val="solid"/>
          <a:round/>
          <a:headEnd type="none" w="med" len="med"/>
          <a:tailEnd type="none" w="med" len="med"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1200" cap="none" spc="0" normalizeH="0" baseline="0" noProof="0">
            <a:ln>
              <a:noFill/>
            </a:ln>
            <a:solidFill>
              <a:srgbClr val="4BACC6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47626</xdr:colOff>
      <xdr:row>8</xdr:row>
      <xdr:rowOff>173322</xdr:rowOff>
    </xdr:from>
    <xdr:to>
      <xdr:col>11</xdr:col>
      <xdr:colOff>466726</xdr:colOff>
      <xdr:row>15</xdr:row>
      <xdr:rowOff>180976</xdr:rowOff>
    </xdr:to>
    <xdr:sp macro="" textlink="">
      <xdr:nvSpPr>
        <xdr:cNvPr id="6" name="Títul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DD4968A-72EE-4B62-B1CC-0BACA96449C1}"/>
            </a:ext>
          </a:extLst>
        </xdr:cNvPr>
        <xdr:cNvSpPr>
          <a:spLocks noGrp="1"/>
        </xdr:cNvSpPr>
      </xdr:nvSpPr>
      <xdr:spPr>
        <a:xfrm>
          <a:off x="5534026" y="1697322"/>
          <a:ext cx="1638300" cy="1341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horz" wrap="square" lIns="91440" tIns="45720" rIns="91440" bIns="45720" rtlCol="0" anchor="ctr">
          <a:noAutofit/>
          <a:scene3d>
            <a:camera prst="orthographicFront"/>
            <a:lightRig rig="harsh" dir="t"/>
          </a:scene3d>
          <a:sp3d prstMaterial="matte">
            <a:contourClr>
              <a:schemeClr val="bg1">
                <a:lumMod val="65000"/>
              </a:schemeClr>
            </a:contourClr>
          </a:sp3d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2400" b="0" cap="none" spc="0" baseline="0">
              <a:ln/>
              <a:solidFill>
                <a:schemeClr val="tx1">
                  <a:lumMod val="85000"/>
                  <a:lumOff val="15000"/>
                </a:schemeClr>
              </a:solidFill>
              <a:effectLst/>
              <a:latin typeface="Franklin Gothic Medium Cond" panose="020B0606030402020204" pitchFamily="34" charset="0"/>
              <a:cs typeface="Segoe UI Semilight" panose="020B0402040204020203" pitchFamily="34" charset="0"/>
            </a:rPr>
            <a:t>Software</a:t>
          </a:r>
        </a:p>
        <a:p>
          <a:pPr algn="ctr"/>
          <a:r>
            <a:rPr lang="pt-BR" sz="2400" b="0" cap="none" spc="0" baseline="0">
              <a:ln/>
              <a:solidFill>
                <a:schemeClr val="tx1">
                  <a:lumMod val="85000"/>
                  <a:lumOff val="15000"/>
                </a:schemeClr>
              </a:solidFill>
              <a:effectLst/>
              <a:latin typeface="Franklin Gothic Medium Cond" panose="020B0606030402020204" pitchFamily="34" charset="0"/>
              <a:cs typeface="Segoe UI Semilight" panose="020B0402040204020203" pitchFamily="34" charset="0"/>
            </a:rPr>
            <a:t>Perpétuo</a:t>
          </a:r>
        </a:p>
      </xdr:txBody>
    </xdr:sp>
    <xdr:clientData/>
  </xdr:twoCellAnchor>
  <xdr:twoCellAnchor editAs="oneCell">
    <xdr:from>
      <xdr:col>4</xdr:col>
      <xdr:colOff>523876</xdr:colOff>
      <xdr:row>0</xdr:row>
      <xdr:rowOff>76200</xdr:rowOff>
    </xdr:from>
    <xdr:to>
      <xdr:col>8</xdr:col>
      <xdr:colOff>95250</xdr:colOff>
      <xdr:row>5</xdr:row>
      <xdr:rowOff>139205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E6DEF7DB-121E-425F-855B-48111B014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62276" y="76200"/>
          <a:ext cx="2009774" cy="1015505"/>
        </a:xfrm>
        <a:prstGeom prst="rect">
          <a:avLst/>
        </a:prstGeom>
      </xdr:spPr>
    </xdr:pic>
    <xdr:clientData/>
  </xdr:twoCellAnchor>
  <xdr:twoCellAnchor>
    <xdr:from>
      <xdr:col>1</xdr:col>
      <xdr:colOff>533400</xdr:colOff>
      <xdr:row>17</xdr:row>
      <xdr:rowOff>57150</xdr:rowOff>
    </xdr:from>
    <xdr:to>
      <xdr:col>2</xdr:col>
      <xdr:colOff>523875</xdr:colOff>
      <xdr:row>18</xdr:row>
      <xdr:rowOff>142875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4D11A8AE-8A5B-40A0-A6AC-4C4BCD8E4810}"/>
            </a:ext>
          </a:extLst>
        </xdr:cNvPr>
        <xdr:cNvSpPr/>
      </xdr:nvSpPr>
      <xdr:spPr>
        <a:xfrm>
          <a:off x="1143000" y="3295650"/>
          <a:ext cx="600075" cy="276225"/>
        </a:xfrm>
        <a:prstGeom prst="roundRect">
          <a:avLst/>
        </a:prstGeom>
        <a:solidFill>
          <a:sysClr val="window" lastClr="FFFFFF"/>
        </a:solidFill>
        <a:ln w="9525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tx1"/>
              </a:solidFill>
            </a:rPr>
            <a:t>NCE</a:t>
          </a:r>
        </a:p>
      </xdr:txBody>
    </xdr:sp>
    <xdr:clientData/>
  </xdr:twoCellAnchor>
  <xdr:twoCellAnchor>
    <xdr:from>
      <xdr:col>5</xdr:col>
      <xdr:colOff>113761</xdr:colOff>
      <xdr:row>9</xdr:row>
      <xdr:rowOff>9525</xdr:rowOff>
    </xdr:from>
    <xdr:to>
      <xdr:col>7</xdr:col>
      <xdr:colOff>409574</xdr:colOff>
      <xdr:row>16</xdr:row>
      <xdr:rowOff>95251</xdr:rowOff>
    </xdr:to>
    <xdr:sp macro="" textlink="">
      <xdr:nvSpPr>
        <xdr:cNvPr id="9" name="Elipse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3CE747E-2359-4C60-8CF9-CCAB50D27595}"/>
            </a:ext>
          </a:extLst>
        </xdr:cNvPr>
        <xdr:cNvSpPr/>
      </xdr:nvSpPr>
      <xdr:spPr>
        <a:xfrm>
          <a:off x="3161761" y="1724025"/>
          <a:ext cx="1515013" cy="1419226"/>
        </a:xfrm>
        <a:prstGeom prst="ellipse">
          <a:avLst/>
        </a:prstGeom>
        <a:noFill/>
        <a:ln w="190500" cap="flat" cmpd="sng" algn="ctr">
          <a:gradFill flip="none" rotWithShape="1">
            <a:gsLst>
              <a:gs pos="82000">
                <a:srgbClr val="002060"/>
              </a:gs>
              <a:gs pos="100000">
                <a:srgbClr val="0000FF"/>
              </a:gs>
              <a:gs pos="39000">
                <a:schemeClr val="accent1">
                  <a:lumMod val="75000"/>
                </a:schemeClr>
              </a:gs>
              <a:gs pos="100000">
                <a:schemeClr val="accent1">
                  <a:lumMod val="70000"/>
                </a:schemeClr>
              </a:gs>
            </a:gsLst>
            <a:path path="circle">
              <a:fillToRect r="100000" b="100000"/>
            </a:path>
            <a:tileRect l="-100000" t="-100000"/>
          </a:gradFill>
          <a:prstDash val="solid"/>
          <a:round/>
          <a:headEnd type="none" w="med" len="med"/>
          <a:tailEnd type="none" w="med" len="med"/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5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>
    <xdr:from>
      <xdr:col>5</xdr:col>
      <xdr:colOff>57150</xdr:colOff>
      <xdr:row>9</xdr:row>
      <xdr:rowOff>39973</xdr:rowOff>
    </xdr:from>
    <xdr:to>
      <xdr:col>7</xdr:col>
      <xdr:colOff>476250</xdr:colOff>
      <xdr:row>16</xdr:row>
      <xdr:rowOff>47627</xdr:rowOff>
    </xdr:to>
    <xdr:sp macro="" textlink="">
      <xdr:nvSpPr>
        <xdr:cNvPr id="10" name="Título 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91DF229-C103-4EE5-8FF5-121762937313}"/>
            </a:ext>
          </a:extLst>
        </xdr:cNvPr>
        <xdr:cNvSpPr>
          <a:spLocks noGrp="1"/>
        </xdr:cNvSpPr>
      </xdr:nvSpPr>
      <xdr:spPr>
        <a:xfrm>
          <a:off x="3105150" y="1754473"/>
          <a:ext cx="1638300" cy="1341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horz" wrap="square" lIns="91440" tIns="45720" rIns="91440" bIns="45720" rtlCol="0" anchor="ctr">
          <a:noAutofit/>
          <a:scene3d>
            <a:camera prst="orthographicFront"/>
            <a:lightRig rig="harsh" dir="t"/>
          </a:scene3d>
          <a:sp3d prstMaterial="matte">
            <a:contourClr>
              <a:schemeClr val="bg1">
                <a:lumMod val="65000"/>
              </a:schemeClr>
            </a:contourClr>
          </a:sp3d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2400" b="0" cap="none" spc="0" baseline="0">
              <a:ln/>
              <a:solidFill>
                <a:schemeClr val="tx1">
                  <a:lumMod val="85000"/>
                  <a:lumOff val="15000"/>
                </a:schemeClr>
              </a:solidFill>
              <a:effectLst/>
              <a:latin typeface="Franklin Gothic Medium Cond" panose="020B0606030402020204" pitchFamily="34" charset="0"/>
              <a:cs typeface="Segoe UI Semilight" panose="020B0402040204020203" pitchFamily="34" charset="0"/>
            </a:rPr>
            <a:t>CSP</a:t>
          </a:r>
        </a:p>
      </xdr:txBody>
    </xdr:sp>
    <xdr:clientData/>
  </xdr:twoCellAnchor>
  <xdr:twoCellAnchor>
    <xdr:from>
      <xdr:col>5</xdr:col>
      <xdr:colOff>542925</xdr:colOff>
      <xdr:row>17</xdr:row>
      <xdr:rowOff>57150</xdr:rowOff>
    </xdr:from>
    <xdr:to>
      <xdr:col>6</xdr:col>
      <xdr:colOff>533400</xdr:colOff>
      <xdr:row>18</xdr:row>
      <xdr:rowOff>142875</xdr:rowOff>
    </xdr:to>
    <xdr:sp macro="" textlink="">
      <xdr:nvSpPr>
        <xdr:cNvPr id="11" name="Retângulo: Cantos Arredondados 10">
          <a:extLst>
            <a:ext uri="{FF2B5EF4-FFF2-40B4-BE49-F238E27FC236}">
              <a16:creationId xmlns:a16="http://schemas.microsoft.com/office/drawing/2014/main" id="{03E03D11-1D77-4FA9-9FE9-3E9FDE409E6E}"/>
            </a:ext>
          </a:extLst>
        </xdr:cNvPr>
        <xdr:cNvSpPr/>
      </xdr:nvSpPr>
      <xdr:spPr>
        <a:xfrm>
          <a:off x="3590925" y="3295650"/>
          <a:ext cx="600075" cy="276225"/>
        </a:xfrm>
        <a:prstGeom prst="roundRect">
          <a:avLst/>
        </a:prstGeom>
        <a:solidFill>
          <a:sysClr val="window" lastClr="FFFFFF"/>
        </a:solidFill>
        <a:ln w="9525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tx1"/>
              </a:solidFill>
            </a:rPr>
            <a:t>NCE</a:t>
          </a:r>
        </a:p>
      </xdr:txBody>
    </xdr:sp>
    <xdr:clientData/>
  </xdr:twoCellAnchor>
  <xdr:twoCellAnchor>
    <xdr:from>
      <xdr:col>9</xdr:col>
      <xdr:colOff>542925</xdr:colOff>
      <xdr:row>17</xdr:row>
      <xdr:rowOff>47625</xdr:rowOff>
    </xdr:from>
    <xdr:to>
      <xdr:col>10</xdr:col>
      <xdr:colOff>533400</xdr:colOff>
      <xdr:row>18</xdr:row>
      <xdr:rowOff>133350</xdr:rowOff>
    </xdr:to>
    <xdr:sp macro="" textlink="">
      <xdr:nvSpPr>
        <xdr:cNvPr id="12" name="Retângulo: Cantos Arredondados 11">
          <a:extLst>
            <a:ext uri="{FF2B5EF4-FFF2-40B4-BE49-F238E27FC236}">
              <a16:creationId xmlns:a16="http://schemas.microsoft.com/office/drawing/2014/main" id="{2AE4082C-A621-4CF6-8487-A4D7C1EB5D24}"/>
            </a:ext>
          </a:extLst>
        </xdr:cNvPr>
        <xdr:cNvSpPr/>
      </xdr:nvSpPr>
      <xdr:spPr>
        <a:xfrm>
          <a:off x="6029325" y="3286125"/>
          <a:ext cx="600075" cy="276225"/>
        </a:xfrm>
        <a:prstGeom prst="roundRect">
          <a:avLst/>
        </a:prstGeom>
        <a:solidFill>
          <a:sysClr val="window" lastClr="FFFFFF"/>
        </a:solidFill>
        <a:ln w="9525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tx1"/>
              </a:solidFill>
            </a:rPr>
            <a:t>NCE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466726</xdr:colOff>
      <xdr:row>4</xdr:row>
      <xdr:rowOff>180975</xdr:rowOff>
    </xdr:from>
    <xdr:to>
      <xdr:col>5</xdr:col>
      <xdr:colOff>276226</xdr:colOff>
      <xdr:row>10</xdr:row>
      <xdr:rowOff>95250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9E00A8-E157-4593-8C48-FB3DAD7C33EA}"/>
            </a:ext>
          </a:extLst>
        </xdr:cNvPr>
        <xdr:cNvGrpSpPr/>
      </xdr:nvGrpSpPr>
      <xdr:grpSpPr>
        <a:xfrm>
          <a:off x="463551" y="930275"/>
          <a:ext cx="2857500" cy="1003300"/>
          <a:chOff x="733426" y="762000"/>
          <a:chExt cx="2857500" cy="1057275"/>
        </a:xfrm>
      </xdr:grpSpPr>
      <xdr:sp macro="" textlink="">
        <xdr:nvSpPr>
          <xdr:cNvPr id="3" name="CaixaDeTexto 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A4C150B7-539E-44A8-84DD-A12384152235}"/>
              </a:ext>
            </a:extLst>
          </xdr:cNvPr>
          <xdr:cNvSpPr txBox="1"/>
        </xdr:nvSpPr>
        <xdr:spPr>
          <a:xfrm>
            <a:off x="1838326" y="1066800"/>
            <a:ext cx="1752600" cy="457200"/>
          </a:xfrm>
          <a:prstGeom prst="rect">
            <a:avLst/>
          </a:prstGeom>
          <a:solidFill>
            <a:schemeClr val="lt1"/>
          </a:solidFill>
          <a:ln w="76200" cmpd="sng">
            <a:solidFill>
              <a:schemeClr val="accent5">
                <a:lumMod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2000"/>
              <a:t>CORPORATIVO</a:t>
            </a:r>
          </a:p>
        </xdr:txBody>
      </xdr:sp>
      <xdr:sp macro="" textlink="">
        <xdr:nvSpPr>
          <xdr:cNvPr id="4" name="Elipse 3">
            <a:extLst>
              <a:ext uri="{FF2B5EF4-FFF2-40B4-BE49-F238E27FC236}">
                <a16:creationId xmlns:a16="http://schemas.microsoft.com/office/drawing/2014/main" id="{32064F1B-1CFF-4017-86D9-BB7FB295C096}"/>
              </a:ext>
            </a:extLst>
          </xdr:cNvPr>
          <xdr:cNvSpPr/>
        </xdr:nvSpPr>
        <xdr:spPr>
          <a:xfrm>
            <a:off x="733426" y="762000"/>
            <a:ext cx="1085850" cy="1057275"/>
          </a:xfrm>
          <a:prstGeom prst="ellipse">
            <a:avLst/>
          </a:prstGeom>
          <a:noFill/>
          <a:ln w="190500" cap="flat" cmpd="sng" algn="ctr">
            <a:gradFill flip="none" rotWithShape="1">
              <a:gsLst>
                <a:gs pos="84000">
                  <a:srgbClr val="002060"/>
                </a:gs>
                <a:gs pos="100000">
                  <a:srgbClr val="0000FF"/>
                </a:gs>
                <a:gs pos="39000">
                  <a:schemeClr val="accent1">
                    <a:lumMod val="75000"/>
                  </a:schemeClr>
                </a:gs>
                <a:gs pos="100000">
                  <a:schemeClr val="accent1">
                    <a:lumMod val="70000"/>
                  </a:schemeClr>
                </a:gs>
              </a:gsLst>
              <a:path path="circle">
                <a:fillToRect r="100000" b="100000"/>
              </a:path>
              <a:tileRect l="-100000" t="-100000"/>
            </a:gradFill>
            <a:prstDash val="solid"/>
            <a:round/>
            <a:headEnd type="none" w="med" len="med"/>
            <a:tailEnd type="none" w="med" len="med"/>
          </a:ln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accent5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29D51D50-322E-4D1B-91B4-DEAF1C749C2B}"/>
              </a:ext>
            </a:extLst>
          </xdr:cNvPr>
          <xdr:cNvSpPr txBox="1"/>
        </xdr:nvSpPr>
        <xdr:spPr>
          <a:xfrm>
            <a:off x="1028701" y="876299"/>
            <a:ext cx="590550" cy="70485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4400" b="1"/>
              <a:t>C</a:t>
            </a:r>
          </a:p>
        </xdr:txBody>
      </xdr:sp>
    </xdr:grpSp>
    <xdr:clientData/>
  </xdr:twoCellAnchor>
  <xdr:twoCellAnchor>
    <xdr:from>
      <xdr:col>0</xdr:col>
      <xdr:colOff>466726</xdr:colOff>
      <xdr:row>12</xdr:row>
      <xdr:rowOff>133350</xdr:rowOff>
    </xdr:from>
    <xdr:to>
      <xdr:col>5</xdr:col>
      <xdr:colOff>276226</xdr:colOff>
      <xdr:row>18</xdr:row>
      <xdr:rowOff>47625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BB548128-3C9A-4D03-9B26-FA9766D2EDD6}"/>
            </a:ext>
          </a:extLst>
        </xdr:cNvPr>
        <xdr:cNvGrpSpPr/>
      </xdr:nvGrpSpPr>
      <xdr:grpSpPr>
        <a:xfrm>
          <a:off x="463551" y="2333625"/>
          <a:ext cx="2857500" cy="996950"/>
          <a:chOff x="733426" y="762000"/>
          <a:chExt cx="2857500" cy="1057275"/>
        </a:xfrm>
      </xdr:grpSpPr>
      <xdr:sp macro="" textlink="">
        <xdr:nvSpPr>
          <xdr:cNvPr id="7" name="CaixaDeTexto 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DE6543F-B13A-487F-A664-F9E8CA1A7310}"/>
              </a:ext>
            </a:extLst>
          </xdr:cNvPr>
          <xdr:cNvSpPr txBox="1"/>
        </xdr:nvSpPr>
        <xdr:spPr>
          <a:xfrm>
            <a:off x="1838326" y="1066800"/>
            <a:ext cx="1752600" cy="457200"/>
          </a:xfrm>
          <a:prstGeom prst="rect">
            <a:avLst/>
          </a:prstGeom>
          <a:solidFill>
            <a:schemeClr val="lt1"/>
          </a:solidFill>
          <a:ln w="76200" cmpd="sng">
            <a:solidFill>
              <a:srgbClr val="D657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2000"/>
              <a:t>EDUCACIONAL</a:t>
            </a:r>
          </a:p>
        </xdr:txBody>
      </xdr:sp>
      <xdr:sp macro="" textlink="">
        <xdr:nvSpPr>
          <xdr:cNvPr id="8" name="Elipse 7">
            <a:extLst>
              <a:ext uri="{FF2B5EF4-FFF2-40B4-BE49-F238E27FC236}">
                <a16:creationId xmlns:a16="http://schemas.microsoft.com/office/drawing/2014/main" id="{21422618-4824-42C2-BE99-5911AFB76B25}"/>
              </a:ext>
            </a:extLst>
          </xdr:cNvPr>
          <xdr:cNvSpPr/>
        </xdr:nvSpPr>
        <xdr:spPr>
          <a:xfrm>
            <a:off x="733426" y="762000"/>
            <a:ext cx="1085850" cy="1057275"/>
          </a:xfrm>
          <a:prstGeom prst="ellipse">
            <a:avLst/>
          </a:prstGeom>
          <a:noFill/>
          <a:ln w="190500" cap="flat" cmpd="sng" algn="ctr">
            <a:solidFill>
              <a:srgbClr val="D65700"/>
            </a:solidFill>
            <a:prstDash val="solid"/>
            <a:round/>
            <a:headEnd type="none" w="med" len="med"/>
            <a:tailEnd type="none" w="med" len="med"/>
          </a:ln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accent5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9" name="CaixaDeTexto 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32F0736-2FC7-4BF3-948D-351F68804651}"/>
              </a:ext>
            </a:extLst>
          </xdr:cNvPr>
          <xdr:cNvSpPr txBox="1"/>
        </xdr:nvSpPr>
        <xdr:spPr>
          <a:xfrm>
            <a:off x="1028701" y="876299"/>
            <a:ext cx="590550" cy="70485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4400" b="1"/>
              <a:t>E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466726</xdr:colOff>
      <xdr:row>5</xdr:row>
      <xdr:rowOff>0</xdr:rowOff>
    </xdr:from>
    <xdr:to>
      <xdr:col>5</xdr:col>
      <xdr:colOff>276226</xdr:colOff>
      <xdr:row>10</xdr:row>
      <xdr:rowOff>104775</xdr:rowOff>
    </xdr:to>
    <xdr:grpSp>
      <xdr:nvGrpSpPr>
        <xdr:cNvPr id="9" name="Agrupar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9CD5B0-F4F8-E495-8AA2-46F9670A7873}"/>
            </a:ext>
          </a:extLst>
        </xdr:cNvPr>
        <xdr:cNvGrpSpPr/>
      </xdr:nvGrpSpPr>
      <xdr:grpSpPr>
        <a:xfrm>
          <a:off x="463551" y="904875"/>
          <a:ext cx="2857500" cy="1006475"/>
          <a:chOff x="733426" y="762000"/>
          <a:chExt cx="2857500" cy="1057275"/>
        </a:xfrm>
      </xdr:grpSpPr>
      <xdr:sp macro="" textlink="">
        <xdr:nvSpPr>
          <xdr:cNvPr id="7" name="CaixaDeTexto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2DA768F2-559B-BDEF-E8F4-412E61A318EB}"/>
              </a:ext>
            </a:extLst>
          </xdr:cNvPr>
          <xdr:cNvSpPr txBox="1"/>
        </xdr:nvSpPr>
        <xdr:spPr>
          <a:xfrm>
            <a:off x="1838326" y="1066800"/>
            <a:ext cx="1752600" cy="457200"/>
          </a:xfrm>
          <a:prstGeom prst="rect">
            <a:avLst/>
          </a:prstGeom>
          <a:solidFill>
            <a:schemeClr val="lt1"/>
          </a:solidFill>
          <a:ln w="76200" cmpd="sng">
            <a:solidFill>
              <a:schemeClr val="accent5">
                <a:lumMod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2000"/>
              <a:t>CORPORATIVO</a:t>
            </a:r>
          </a:p>
        </xdr:txBody>
      </xdr:sp>
      <xdr:sp macro="" textlink="">
        <xdr:nvSpPr>
          <xdr:cNvPr id="2" name="Elipse 1">
            <a:extLst>
              <a:ext uri="{FF2B5EF4-FFF2-40B4-BE49-F238E27FC236}">
                <a16:creationId xmlns:a16="http://schemas.microsoft.com/office/drawing/2014/main" id="{9A55FB29-CB2B-49B3-B945-03BDA2676BB9}"/>
              </a:ext>
            </a:extLst>
          </xdr:cNvPr>
          <xdr:cNvSpPr/>
        </xdr:nvSpPr>
        <xdr:spPr>
          <a:xfrm>
            <a:off x="733426" y="762000"/>
            <a:ext cx="1085850" cy="1057275"/>
          </a:xfrm>
          <a:prstGeom prst="ellipse">
            <a:avLst/>
          </a:prstGeom>
          <a:noFill/>
          <a:ln w="190500" cap="flat" cmpd="sng" algn="ctr">
            <a:gradFill flip="none" rotWithShape="1">
              <a:gsLst>
                <a:gs pos="84000">
                  <a:srgbClr val="002060"/>
                </a:gs>
                <a:gs pos="100000">
                  <a:srgbClr val="0000FF"/>
                </a:gs>
                <a:gs pos="39000">
                  <a:schemeClr val="accent1">
                    <a:lumMod val="75000"/>
                  </a:schemeClr>
                </a:gs>
                <a:gs pos="100000">
                  <a:schemeClr val="accent1">
                    <a:lumMod val="70000"/>
                  </a:schemeClr>
                </a:gs>
              </a:gsLst>
              <a:path path="circle">
                <a:fillToRect r="100000" b="100000"/>
              </a:path>
              <a:tileRect l="-100000" t="-100000"/>
            </a:gradFill>
            <a:prstDash val="solid"/>
            <a:round/>
            <a:headEnd type="none" w="med" len="med"/>
            <a:tailEnd type="none" w="med" len="med"/>
          </a:ln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accent5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8" name="CaixaDeTexto 7">
            <a:extLst>
              <a:ext uri="{FF2B5EF4-FFF2-40B4-BE49-F238E27FC236}">
                <a16:creationId xmlns:a16="http://schemas.microsoft.com/office/drawing/2014/main" id="{78C0D6CE-344B-4B71-815F-2F64A40AE859}"/>
              </a:ext>
            </a:extLst>
          </xdr:cNvPr>
          <xdr:cNvSpPr txBox="1"/>
        </xdr:nvSpPr>
        <xdr:spPr>
          <a:xfrm>
            <a:off x="1028701" y="876299"/>
            <a:ext cx="590550" cy="70485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4400" b="1"/>
              <a:t>C</a:t>
            </a:r>
          </a:p>
        </xdr:txBody>
      </xdr:sp>
    </xdr:grpSp>
    <xdr:clientData/>
  </xdr:twoCellAnchor>
  <xdr:twoCellAnchor>
    <xdr:from>
      <xdr:col>0</xdr:col>
      <xdr:colOff>476251</xdr:colOff>
      <xdr:row>12</xdr:row>
      <xdr:rowOff>142875</xdr:rowOff>
    </xdr:from>
    <xdr:to>
      <xdr:col>5</xdr:col>
      <xdr:colOff>285751</xdr:colOff>
      <xdr:row>18</xdr:row>
      <xdr:rowOff>57150</xdr:rowOff>
    </xdr:to>
    <xdr:grpSp>
      <xdr:nvGrpSpPr>
        <xdr:cNvPr id="10" name="Agrupar 9">
          <a:extLst>
            <a:ext uri="{FF2B5EF4-FFF2-40B4-BE49-F238E27FC236}">
              <a16:creationId xmlns:a16="http://schemas.microsoft.com/office/drawing/2014/main" id="{1FCF20ED-AC39-427C-AF78-DB25393C5D6A}"/>
            </a:ext>
          </a:extLst>
        </xdr:cNvPr>
        <xdr:cNvGrpSpPr/>
      </xdr:nvGrpSpPr>
      <xdr:grpSpPr>
        <a:xfrm>
          <a:off x="476251" y="2311400"/>
          <a:ext cx="2857500" cy="1003300"/>
          <a:chOff x="733426" y="762000"/>
          <a:chExt cx="2857500" cy="1057275"/>
        </a:xfrm>
      </xdr:grpSpPr>
      <xdr:sp macro="" textlink="">
        <xdr:nvSpPr>
          <xdr:cNvPr id="11" name="CaixaDeTexto 10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7B397C7D-51EB-0C72-6C81-D8B85407902B}"/>
              </a:ext>
            </a:extLst>
          </xdr:cNvPr>
          <xdr:cNvSpPr txBox="1"/>
        </xdr:nvSpPr>
        <xdr:spPr>
          <a:xfrm>
            <a:off x="1838326" y="1066800"/>
            <a:ext cx="1752600" cy="457200"/>
          </a:xfrm>
          <a:prstGeom prst="rect">
            <a:avLst/>
          </a:prstGeom>
          <a:solidFill>
            <a:schemeClr val="lt1"/>
          </a:solidFill>
          <a:ln w="76200" cmpd="sng">
            <a:solidFill>
              <a:schemeClr val="accent6">
                <a:lumMod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2000"/>
              <a:t>EDUCACIONAL</a:t>
            </a:r>
          </a:p>
        </xdr:txBody>
      </xdr:sp>
      <xdr:sp macro="" textlink="">
        <xdr:nvSpPr>
          <xdr:cNvPr id="12" name="Elipse 11">
            <a:extLst>
              <a:ext uri="{FF2B5EF4-FFF2-40B4-BE49-F238E27FC236}">
                <a16:creationId xmlns:a16="http://schemas.microsoft.com/office/drawing/2014/main" id="{68623EF3-7679-F7A0-B0CF-A5B0055FCD2A}"/>
              </a:ext>
            </a:extLst>
          </xdr:cNvPr>
          <xdr:cNvSpPr/>
        </xdr:nvSpPr>
        <xdr:spPr>
          <a:xfrm>
            <a:off x="733426" y="762000"/>
            <a:ext cx="1085850" cy="1057275"/>
          </a:xfrm>
          <a:prstGeom prst="ellipse">
            <a:avLst/>
          </a:prstGeom>
          <a:noFill/>
          <a:ln w="190500" cap="flat" cmpd="sng" algn="ctr">
            <a:solidFill>
              <a:schemeClr val="accent6">
                <a:lumMod val="50000"/>
              </a:schemeClr>
            </a:solidFill>
            <a:prstDash val="solid"/>
            <a:round/>
            <a:headEnd type="none" w="med" len="med"/>
            <a:tailEnd type="none" w="med" len="med"/>
          </a:ln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accent5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3" name="CaixaDeTexto 12">
            <a:extLst>
              <a:ext uri="{FF2B5EF4-FFF2-40B4-BE49-F238E27FC236}">
                <a16:creationId xmlns:a16="http://schemas.microsoft.com/office/drawing/2014/main" id="{F63600EC-ECDA-343F-99D5-5BDDBC4B4C95}"/>
              </a:ext>
            </a:extLst>
          </xdr:cNvPr>
          <xdr:cNvSpPr txBox="1"/>
        </xdr:nvSpPr>
        <xdr:spPr>
          <a:xfrm>
            <a:off x="1028701" y="876299"/>
            <a:ext cx="590550" cy="70485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4400" b="1"/>
              <a:t>E</a:t>
            </a:r>
          </a:p>
        </xdr:txBody>
      </xdr:sp>
    </xdr:grpSp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Família_21" xr10:uid="{137886FA-8800-4982-A2EE-59329637308D}" sourceName="SKU">
  <extLst>
    <x:ext xmlns:x15="http://schemas.microsoft.com/office/spreadsheetml/2010/11/main" uri="{2F2917AC-EB37-4324-AD4E-5DD8C200BD13}">
      <x15:tableSlicerCache tableId="1" column="5"/>
    </x:ext>
  </extLst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N_anual" xr10:uid="{A8C14C43-2FED-477B-93AD-F5E0C4FD1D0A}" sourceName="PN anual">
  <extLst>
    <x:ext xmlns:x15="http://schemas.microsoft.com/office/spreadsheetml/2010/11/main" uri="{2F2917AC-EB37-4324-AD4E-5DD8C200BD13}">
      <x15:tableSlicerCache tableId="8" column="1"/>
    </x:ext>
  </extLst>
</slicerCacheDefinition>
</file>

<file path=xl/slicerCaches/slicerCache1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N_Pro_Rata" xr10:uid="{9FD5F06E-1975-4B82-990D-DDC020A36EDA}" sourceName="PN Pro Rata">
  <extLst>
    <x:ext xmlns:x15="http://schemas.microsoft.com/office/spreadsheetml/2010/11/main" uri="{2F2917AC-EB37-4324-AD4E-5DD8C200BD13}">
      <x15:tableSlicerCache tableId="8" column="5"/>
    </x:ext>
  </extLst>
</slicerCacheDefinition>
</file>

<file path=xl/slicerCaches/slicerCache1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Meses" xr10:uid="{624266C2-507F-4827-A005-CA536E330DF1}" sourceName="Meses">
  <extLst>
    <x:ext xmlns:x15="http://schemas.microsoft.com/office/spreadsheetml/2010/11/main" uri="{2F2917AC-EB37-4324-AD4E-5DD8C200BD13}">
      <x15:tableSlicerCache tableId="8" column="3"/>
    </x:ext>
  </extLst>
</slicerCacheDefinition>
</file>

<file path=xl/slicerCaches/slicerCache1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SKU" xr10:uid="{5FE85B78-4F17-4307-BB5C-0948FECB550A}" sourceName="SKU">
  <extLst>
    <x:ext xmlns:x15="http://schemas.microsoft.com/office/spreadsheetml/2010/11/main" uri="{2F2917AC-EB37-4324-AD4E-5DD8C200BD13}">
      <x15:tableSlicerCache tableId="6" column="1"/>
    </x:ext>
  </extLst>
</slicerCacheDefinition>
</file>

<file path=xl/slicerCaches/slicerCache1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SkuTitle" xr10:uid="{F23E02A9-0FDB-4EF4-BC9A-02272F105D32}" sourceName="SkuTitle">
  <extLst>
    <x:ext xmlns:x15="http://schemas.microsoft.com/office/spreadsheetml/2010/11/main" uri="{2F2917AC-EB37-4324-AD4E-5DD8C200BD13}">
      <x15:tableSlicerCache tableId="6" column="5"/>
    </x:ext>
  </extLst>
</slicerCacheDefinition>
</file>

<file path=xl/slicerCaches/slicerCache1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TermDuration" xr10:uid="{AFBB18B3-F8D7-4B95-B510-F7100214EB56}" sourceName="TermDuration">
  <extLst>
    <x:ext xmlns:x15="http://schemas.microsoft.com/office/spreadsheetml/2010/11/main" uri="{2F2917AC-EB37-4324-AD4E-5DD8C200BD13}">
      <x15:tableSlicerCache tableId="6" column="8"/>
    </x:ext>
  </extLst>
</slicerCacheDefinition>
</file>

<file path=xl/slicerCaches/slicerCache1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BillingPlan" xr10:uid="{070503F6-FF5F-421B-9FF0-FF9F699703AE}" sourceName="BillingPlan">
  <extLst>
    <x:ext xmlns:x15="http://schemas.microsoft.com/office/spreadsheetml/2010/11/main" uri="{2F2917AC-EB37-4324-AD4E-5DD8C200BD13}">
      <x15:tableSlicerCache tableId="6" column="9"/>
    </x:ext>
  </extLst>
</slicerCacheDefinition>
</file>

<file path=xl/slicerCaches/slicerCache1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Segmento" xr10:uid="{89B63FFD-66C9-4527-8D26-A6C06F31A166}" sourceName="Segmento">
  <extLst>
    <x:ext xmlns:x15="http://schemas.microsoft.com/office/spreadsheetml/2010/11/main" uri="{2F2917AC-EB37-4324-AD4E-5DD8C200BD13}">
      <x15:tableSlicerCache tableId="6" column="10"/>
    </x:ext>
  </extLst>
</slicerCacheDefinition>
</file>

<file path=xl/slicerCaches/slicerCache1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Fidelidade" xr10:uid="{4D866CD6-046E-42AA-9077-E80BE1D63AB4}" sourceName="Fidelidade">
  <extLst>
    <x:ext xmlns:x15="http://schemas.microsoft.com/office/spreadsheetml/2010/11/main" uri="{2F2917AC-EB37-4324-AD4E-5DD8C200BD13}">
      <x15:tableSlicerCache tableId="6" column="12"/>
    </x:ext>
  </extLst>
</slicerCacheDefinition>
</file>

<file path=xl/slicerCaches/slicerCache1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ompra" xr10:uid="{73383CE6-5208-4D32-B7D4-ADEC0CED4D97}" sourceName="Compra">
  <extLst>
    <x:ext xmlns:x15="http://schemas.microsoft.com/office/spreadsheetml/2010/11/main" uri="{2F2917AC-EB37-4324-AD4E-5DD8C200BD13}">
      <x15:tableSlicerCache tableId="6" column="13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Tipo1" xr10:uid="{E278448C-5755-4C81-A51B-98A348756511}" sourceName="SKU Title">
  <extLst>
    <x:ext xmlns:x15="http://schemas.microsoft.com/office/spreadsheetml/2010/11/main" uri="{2F2917AC-EB37-4324-AD4E-5DD8C200BD13}">
      <x15:tableSlicerCache tableId="1" column="6"/>
    </x:ext>
  </extLst>
</slicerCacheDefinition>
</file>

<file path=xl/slicerCaches/slicerCache2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SKU1" xr10:uid="{0D573D39-5581-4232-96AB-D28BCF0E6B2D}" sourceName="SKU">
  <extLst>
    <x:ext xmlns:x15="http://schemas.microsoft.com/office/spreadsheetml/2010/11/main" uri="{2F2917AC-EB37-4324-AD4E-5DD8C200BD13}">
      <x15:tableSlicerCache tableId="5" column="1"/>
    </x:ext>
  </extLst>
</slicerCacheDefinition>
</file>

<file path=xl/slicerCaches/slicerCache2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SkuTitle1" xr10:uid="{7D380B42-CD85-4ADB-9F38-E53D54E117ED}" sourceName="SkuTitle">
  <extLst>
    <x:ext xmlns:x15="http://schemas.microsoft.com/office/spreadsheetml/2010/11/main" uri="{2F2917AC-EB37-4324-AD4E-5DD8C200BD13}">
      <x15:tableSlicerCache tableId="5" column="5"/>
    </x:ext>
  </extLst>
</slicerCacheDefinition>
</file>

<file path=xl/slicerCaches/slicerCache2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TermDuration1" xr10:uid="{807BC5CE-96C3-4093-89AF-C3C0F047819A}" sourceName="TermDuration">
  <extLst>
    <x:ext xmlns:x15="http://schemas.microsoft.com/office/spreadsheetml/2010/11/main" uri="{2F2917AC-EB37-4324-AD4E-5DD8C200BD13}">
      <x15:tableSlicerCache tableId="5" column="8"/>
    </x:ext>
  </extLst>
</slicerCacheDefinition>
</file>

<file path=xl/slicerCaches/slicerCache2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BillingPlan1" xr10:uid="{4074925E-B4CD-431C-A1E7-645467BC9370}" sourceName="BillingPlan">
  <extLst>
    <x:ext xmlns:x15="http://schemas.microsoft.com/office/spreadsheetml/2010/11/main" uri="{2F2917AC-EB37-4324-AD4E-5DD8C200BD13}">
      <x15:tableSlicerCache tableId="5" column="9"/>
    </x:ext>
  </extLst>
</slicerCacheDefinition>
</file>

<file path=xl/slicerCaches/slicerCache2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Fidelidade1" xr10:uid="{BE313BF4-B516-45A9-867E-4F13A14E0B68}" sourceName="Fidelidade">
  <extLst>
    <x:ext xmlns:x15="http://schemas.microsoft.com/office/spreadsheetml/2010/11/main" uri="{2F2917AC-EB37-4324-AD4E-5DD8C200BD13}">
      <x15:tableSlicerCache tableId="5" column="12"/>
    </x:ext>
  </extLst>
</slicerCacheDefinition>
</file>

<file path=xl/slicerCaches/slicerCache2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ompra1" xr10:uid="{941E6448-15A2-48D8-93BB-B4F6D2A23583}" sourceName="Compra">
  <extLst>
    <x:ext xmlns:x15="http://schemas.microsoft.com/office/spreadsheetml/2010/11/main" uri="{2F2917AC-EB37-4324-AD4E-5DD8C200BD13}">
      <x15:tableSlicerCache tableId="5" column="13"/>
    </x:ext>
  </extLst>
</slicerCacheDefinition>
</file>

<file path=xl/slicerCaches/slicerCache2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Segmento1" xr10:uid="{6D75C394-D8E0-4542-9740-4CA7632BBAA1}" sourceName="Segmento">
  <extLst>
    <x:ext xmlns:x15="http://schemas.microsoft.com/office/spreadsheetml/2010/11/main" uri="{2F2917AC-EB37-4324-AD4E-5DD8C200BD13}">
      <x15:tableSlicerCache tableId="5" column="10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Família1" xr10:uid="{BBA8BD52-32AC-4C15-A72A-54C3517B707A}" sourceName="Product2">
  <extLst>
    <x:ext xmlns:x15="http://schemas.microsoft.com/office/spreadsheetml/2010/11/main" uri="{2F2917AC-EB37-4324-AD4E-5DD8C200BD13}">
      <x15:tableSlicerCache tableId="1" column="4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oluna1" xr10:uid="{8CBE9B21-3488-4035-BE8E-AC7DFEFAC09E}" sourceName="Segmento">
  <extLst>
    <x:ext xmlns:x15="http://schemas.microsoft.com/office/spreadsheetml/2010/11/main" uri="{2F2917AC-EB37-4324-AD4E-5DD8C200BD13}">
      <x15:tableSlicerCache tableId="1" column="15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Tipo2" xr10:uid="{37C4ECF2-A8CD-40B6-971D-B0FC3EBE2D53}" sourceName="Contratação ">
  <extLst>
    <x:ext xmlns:x15="http://schemas.microsoft.com/office/spreadsheetml/2010/11/main" uri="{2F2917AC-EB37-4324-AD4E-5DD8C200BD13}">
      <x15:tableSlicerCache tableId="3" column="6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Família_211" xr10:uid="{6830DA43-3BBC-4F5D-9B21-96C448B837C9}" sourceName="SKU">
  <extLst>
    <x:ext xmlns:x15="http://schemas.microsoft.com/office/spreadsheetml/2010/11/main" uri="{2F2917AC-EB37-4324-AD4E-5DD8C200BD13}">
      <x15:tableSlicerCache tableId="4" column="5"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Tipo11" xr10:uid="{E97B9C96-A120-403D-8867-1B3FD3E9F015}" sourceName="SKU Title">
  <extLst>
    <x:ext xmlns:x15="http://schemas.microsoft.com/office/spreadsheetml/2010/11/main" uri="{2F2917AC-EB37-4324-AD4E-5DD8C200BD13}">
      <x15:tableSlicerCache tableId="4" column="6"/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Família11" xr10:uid="{F46BA7D3-1F56-4C61-A761-9B2A609F0EA4}" sourceName="Product2">
  <extLst>
    <x:ext xmlns:x15="http://schemas.microsoft.com/office/spreadsheetml/2010/11/main" uri="{2F2917AC-EB37-4324-AD4E-5DD8C200BD13}">
      <x15:tableSlicerCache tableId="4" column="4"/>
    </x:ext>
  </extLst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oluna11" xr10:uid="{08B07AB8-615D-4DCC-B4F9-D58CA12B7BA4}" sourceName="Segmento">
  <extLst>
    <x:ext xmlns:x15="http://schemas.microsoft.com/office/spreadsheetml/2010/11/main" uri="{2F2917AC-EB37-4324-AD4E-5DD8C200BD13}">
      <x15:tableSlicerCache tableId="4" column="15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KU" xr10:uid="{F63C9737-A9E7-4BBF-A1F6-8897FA2DC8BF}" cache="SegmentaçãodeDados_SKU" caption="SKU" rowHeight="241300"/>
  <slicer name="SkuTitle" xr10:uid="{6B041CF8-8F9D-43ED-BA74-13F2B4776E29}" cache="SegmentaçãodeDados_SkuTitle" caption="SkuTitle" rowHeight="241300"/>
  <slicer name="TermDuration" xr10:uid="{94D028D4-4C6E-4F40-B1EF-21FC98EBE382}" cache="SegmentaçãodeDados_TermDuration" caption="TermDuration" rowHeight="241300"/>
  <slicer name="BillingPlan" xr10:uid="{29637DF9-4E78-4968-9ED6-684D5C75C28B}" cache="SegmentaçãodeDados_BillingPlan" caption="BillingPlan" rowHeight="241300"/>
  <slicer name="Segmento" xr10:uid="{328F8956-E732-44CA-B7F7-3C4D0EF382F5}" cache="SegmentaçãodeDados_Segmento" caption="Segmento" rowHeight="241300"/>
  <slicer name="Fidelidade" xr10:uid="{E511A260-B4F9-4531-928C-B9259479BF02}" cache="SegmentaçãodeDados_Fidelidade" caption="Fidelidade" rowHeight="241300"/>
  <slicer name="Compra" xr10:uid="{ABEF3058-D655-4BA3-9E0F-41B67201F901}" cache="SegmentaçãodeDados_Compra" caption="Compra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KU 1" xr10:uid="{406D9E62-DD1B-4B80-B4A8-098257F507A3}" cache="SegmentaçãodeDados_SKU1" caption="SKU" rowHeight="241300"/>
  <slicer name="SkuTitle 1" xr10:uid="{0E0D0DB3-A53C-4DBA-B1FD-E0D2E014EAB6}" cache="SegmentaçãodeDados_SkuTitle1" caption="SkuTitle" rowHeight="241300"/>
  <slicer name="TermDuration 1" xr10:uid="{D692E4C1-7A34-498F-8DC4-36B094589581}" cache="SegmentaçãodeDados_TermDuration1" caption="TermDuration" rowHeight="241300"/>
  <slicer name="BillingPlan 1" xr10:uid="{70E308CA-B482-4BE6-A8A5-D45FACB08E3C}" cache="SegmentaçãodeDados_BillingPlan1" caption="BillingPlan" rowHeight="241300"/>
  <slicer name="Fidelidade 1" xr10:uid="{D8B28D7A-1025-45A2-A793-30DEDA0705FD}" cache="SegmentaçãodeDados_Fidelidade1" caption="Fidelidade" rowHeight="241300"/>
  <slicer name="Compra 1" xr10:uid="{69614B41-D468-4F8E-B287-F95ECD597508}" cache="SegmentaçãodeDados_Compra1" caption="Compra" rowHeight="241300"/>
  <slicer name="Segmento 1" xr10:uid="{D441121B-16C0-42DB-978C-C39B38889514}" cache="SegmentaçãodeDados_Segmento1" caption="Segmento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Família 6" xr10:uid="{7AC377C2-65AB-41EE-9CED-A18B4F859833}" cache="SegmentaçãodeDados_Família_211" caption="SKU" rowHeight="241300"/>
  <slicer name="Tipo 3" xr10:uid="{27C3AF66-DA3A-425D-8FEC-278714966780}" cache="SegmentaçãodeDados_Tipo11" caption="SKU Title" style="SlicerStyleOther2" rowHeight="241300"/>
  <slicer name="Família 7" xr10:uid="{959A5F83-9C75-4BCB-BB86-6894B89DB275}" cache="SegmentaçãodeDados_Família11" caption="Product2" style="SlicerStyleOther2" rowHeight="241300"/>
  <slicer name="Coluna1 1" xr10:uid="{FBEAC28F-158F-41C9-A35F-3D47677BDE4B}" cache="SegmentaçãodeDados_Coluna11" caption="Segmento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Família 4" xr10:uid="{802F8F24-57F3-4157-9EDF-8F9768B6335C}" cache="SegmentaçãodeDados_Família_21" caption="SKU" rowHeight="241300"/>
  <slicer name="Tipo 1" xr10:uid="{B3537F9B-2FE0-41A1-ACDB-E0E70A23115D}" cache="SegmentaçãodeDados_Tipo1" caption="SKU Title" style="SlicerStyleOther2" rowHeight="241300"/>
  <slicer name="Família 5" xr10:uid="{636B276C-F5BA-4063-AE4F-B40E92478B55}" cache="SegmentaçãodeDados_Família1" caption="Product2" style="SlicerStyleOther2" rowHeight="241300"/>
  <slicer name="Coluna1" xr10:uid="{D9C8578A-3452-4BF0-8543-646CD56B508B}" cache="SegmentaçãodeDados_Coluna1" caption="Segmento" rowHeight="241300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N anual" xr10:uid="{114DA6AD-58F0-4E0F-9D2C-CBF240F175CE}" cache="SegmentaçãodeDados_PN_anual" caption="PN anual" rowHeight="241300"/>
  <slicer name="PN Pro Rata" xr10:uid="{27B783E0-95CF-40C7-A788-F7564D866B1A}" cache="SegmentaçãodeDados_PN_Pro_Rata" caption="PN Pro Rata" rowHeight="241300"/>
  <slicer name="Meses" xr10:uid="{6CA514F7-BEE3-44C6-B139-55BF82F185B5}" cache="SegmentaçãodeDados_Meses" caption="Meses" rowHeight="241300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2" xr10:uid="{FBCF415D-CB5A-40B0-87A0-1366E0B0E1BA}" cache="SegmentaçãodeDados_Tipo2" caption="Contratação " columnCount="3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BE6BF8B-F049-447D-B825-3EE59EE01495}" name="Tabela7" displayName="Tabela7" ref="B13:N1190" totalsRowShown="0" headerRowDxfId="99" tableBorderDxfId="98">
  <autoFilter ref="B13:N1190" xr:uid="{70422072-3E35-47E8-BA31-53333487DF84}"/>
  <tableColumns count="13">
    <tableColumn id="1" xr3:uid="{FB6A1388-FA6F-4A0D-9287-D9E5EF8166D6}" name="SKU" dataDxfId="97"/>
    <tableColumn id="2" xr3:uid="{7CD4A20D-61CB-4069-815B-6B7E3F895CAC}" name="ProductTitle" dataDxfId="96"/>
    <tableColumn id="3" xr3:uid="{A59C0B06-F22B-40F5-967C-3F264BDA4C18}" name="ProductId" dataDxfId="95"/>
    <tableColumn id="4" xr3:uid="{86FC10F2-F966-4D25-8F07-EBCE583B231B}" name="SkuId" dataDxfId="94"/>
    <tableColumn id="5" xr3:uid="{15798626-7873-4E90-9B57-972E6CB970B2}" name="SkuTitle" dataDxfId="93"/>
    <tableColumn id="6" xr3:uid="{72957181-8221-4E4D-9268-96735FD3F06B}" name="SKU2" dataDxfId="92"/>
    <tableColumn id="7" xr3:uid="{293AC7E8-10A6-452E-9230-3CDE3BF7CE41}" name="SKU Title" dataDxfId="91" dataCellStyle="Moeda"/>
    <tableColumn id="8" xr3:uid="{8D20E421-FF6E-458D-8F22-9E64F710E2AA}" name="TermDuration" dataDxfId="90"/>
    <tableColumn id="9" xr3:uid="{6AA1736B-E7F2-45A5-B709-63AB2488E8A8}" name="BillingPlan" dataDxfId="89"/>
    <tableColumn id="10" xr3:uid="{9EA5EAE8-91A7-4886-9834-E354C5B37474}" name="Segmento" dataDxfId="88"/>
    <tableColumn id="11" xr3:uid="{09A2005D-4658-4824-BE12-E4A23CD63691}" name="Valor" dataDxfId="87" dataCellStyle="Moeda"/>
    <tableColumn id="12" xr3:uid="{B708C4AE-B1F7-436C-A1B4-470697644FC9}" name="Fidelidade" dataDxfId="86" dataCellStyle="Moeda"/>
    <tableColumn id="13" xr3:uid="{2478A7B7-251E-419D-9934-5B6AA05A70A3}" name="Compra" dataDxfId="85" dataCellStyle="Moed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09961EB-382C-48F9-86AF-3CC5D03FFCEA}" name="Tabela5" displayName="Tabela5" ref="B13:N1284" totalsRowShown="0" tableBorderDxfId="84">
  <autoFilter ref="B13:N1284" xr:uid="{3968BBF5-166E-40B6-A624-3D4394D2105E}"/>
  <tableColumns count="13">
    <tableColumn id="1" xr3:uid="{0B76D70C-13B2-44B1-AD8B-D9B403B11A7B}" name="SKU" dataDxfId="83"/>
    <tableColumn id="2" xr3:uid="{739ED259-CDBF-4BAA-983E-FCF22DCFB4C2}" name="ProductTitle" dataDxfId="82"/>
    <tableColumn id="3" xr3:uid="{00715CCB-FB24-4DFD-9C96-8FF2327A5E04}" name="ProductId" dataDxfId="81"/>
    <tableColumn id="4" xr3:uid="{9996AD67-E43C-4A81-A253-E78A5634C5E7}" name="SkuId" dataDxfId="80"/>
    <tableColumn id="5" xr3:uid="{D9E9AA51-1F57-4158-9741-C003887C1F64}" name="SkuTitle" dataDxfId="79"/>
    <tableColumn id="6" xr3:uid="{0F2C935A-D6A2-4F3F-87DE-5675AD94CBA3}" name="SKU2" dataDxfId="78"/>
    <tableColumn id="7" xr3:uid="{88083427-0F8B-4878-BEF5-B7A703A277B5}" name="Nova nomenclatura" dataDxfId="77"/>
    <tableColumn id="8" xr3:uid="{E368700C-389B-4620-8402-C99472F47AC3}" name="TermDuration" dataDxfId="76"/>
    <tableColumn id="9" xr3:uid="{EEB6D4C9-0AC2-41F2-9454-40274513D30C}" name="BillingPlan" dataDxfId="75"/>
    <tableColumn id="10" xr3:uid="{0D9D094A-795C-447F-B70A-17A58A4E7A83}" name="Segmento" dataDxfId="74"/>
    <tableColumn id="11" xr3:uid="{99DDF50A-0C74-4C64-980B-0F1B30452E23}" name="Valor" dataDxfId="73" dataCellStyle="Moeda"/>
    <tableColumn id="12" xr3:uid="{BA8B049F-C2A4-44B4-BBF7-699699C731EC}" name="Fidelidade" dataDxfId="72" dataCellStyle="Moeda"/>
    <tableColumn id="13" xr3:uid="{2ED84E23-FD05-4436-BBA2-ED2E302808AB}" name="Compra" dataDxfId="71" dataCellStyle="Moed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B833BA0-1059-4AE4-B1AB-EAE0F590B316}" name="Tabela155" displayName="Tabela155" ref="B13:L114" totalsRowShown="0" headerRowDxfId="70" dataDxfId="69">
  <autoFilter ref="B13:L114" xr:uid="{1B833BA0-1059-4AE4-B1AB-EAE0F590B316}"/>
  <tableColumns count="11">
    <tableColumn id="1" xr3:uid="{BB75AE4B-B74D-4D41-906E-32ABEE67AE23}" name="PN" dataDxfId="68"/>
    <tableColumn id="8" xr3:uid="{F4D40A8D-1568-4FEC-89C7-6360CD6E10F0}" name="Product" dataDxfId="67"/>
    <tableColumn id="2" xr3:uid="{1F9725FD-F266-4D34-8FAF-4784DC3EAECE}" name="ProductId" dataDxfId="66"/>
    <tableColumn id="3" xr3:uid="{E282C878-E392-475C-9F30-4A1E01478F6F}" name="SkuId" dataDxfId="65" dataCellStyle="Moeda" totalsRowCellStyle="Moeda"/>
    <tableColumn id="9" xr3:uid="{9268DC32-984D-4695-8403-9870D795961A}" name="SkuTitle" dataDxfId="64" dataCellStyle="Moeda" totalsRowCellStyle="Moeda"/>
    <tableColumn id="7" xr3:uid="{472716F0-FAE4-42C8-9203-B230E67ECC93}" name="Valor" dataDxfId="63" totalsRowDxfId="62" dataCellStyle="Moeda" totalsRowCellStyle="Moeda"/>
    <tableColumn id="4" xr3:uid="{7124F3F7-DD8F-4FD9-A9EE-128F58EC71BE}" name="Product2" dataDxfId="61" totalsRowDxfId="60"/>
    <tableColumn id="5" xr3:uid="{766442F0-BBB4-4307-9BC8-0AA6B5D4AFA2}" name="SKU" dataDxfId="59"/>
    <tableColumn id="6" xr3:uid="{3272745D-F2C2-4CA0-AEED-4F6A2964C61E}" name="SKU Title" dataDxfId="58" totalsRowDxfId="57"/>
    <tableColumn id="11" xr3:uid="{7F32E526-39F3-4352-9E8F-3397AB6B8B8B}" name="Mais Vendidos" dataDxfId="56"/>
    <tableColumn id="15" xr3:uid="{E3530F67-9EB4-485B-BF9D-D15B94FCD9E3}" name="Segmento" dataDxfId="55" dataCellStyle="Moeda"/>
  </tableColumns>
  <tableStyleInfo name="TableStyleLight2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345142-1198-4CD3-9297-0C9F9BD6D9E4}" name="Tabela15" displayName="Tabela15" ref="B13:K78" totalsRowShown="0" headerRowDxfId="54" dataDxfId="53">
  <autoFilter ref="B13:K78" xr:uid="{BF345142-1198-4CD3-9297-0C9F9BD6D9E4}"/>
  <sortState xmlns:xlrd2="http://schemas.microsoft.com/office/spreadsheetml/2017/richdata2" ref="B14:K37">
    <sortCondition ref="K13:K37"/>
  </sortState>
  <tableColumns count="10">
    <tableColumn id="1" xr3:uid="{F1A6AF38-D6D9-4097-9EEE-93A66FEBAA64}" name="PN" dataDxfId="52"/>
    <tableColumn id="8" xr3:uid="{E636C881-FCED-445C-9266-38AA2465DE86}" name="Product" dataDxfId="51"/>
    <tableColumn id="2" xr3:uid="{6113C42C-475F-41A9-91E5-DD2882BEB841}" name="ProductId" dataDxfId="50"/>
    <tableColumn id="3" xr3:uid="{CFD8F6C7-A217-42A5-8E01-CFDCE1CE69F3}" name="SkuId" dataDxfId="49" dataCellStyle="Moeda" totalsRowCellStyle="Moeda"/>
    <tableColumn id="9" xr3:uid="{09BDE0A2-D770-41A3-A920-0DD698D24E15}" name="SkuTitle" dataDxfId="48" dataCellStyle="Moeda" totalsRowCellStyle="Moeda"/>
    <tableColumn id="7" xr3:uid="{12365A9A-D2DD-44CA-BB07-AE257336F570}" name="Valor" dataDxfId="47" totalsRowDxfId="46" dataCellStyle="Moeda" totalsRowCellStyle="Moeda"/>
    <tableColumn id="4" xr3:uid="{5076BCA8-4CC0-4325-B318-39052389BFF5}" name="Product2" dataDxfId="45" totalsRowDxfId="44">
      <calculatedColumnFormula>Tabela15[[#This Row],[ProductId]]</calculatedColumnFormula>
    </tableColumn>
    <tableColumn id="5" xr3:uid="{A7086000-DC20-4AFF-A314-580EF7A9A726}" name="SKU" dataDxfId="43">
      <calculatedColumnFormula>Tabela15[[#This Row],[SkuId]]</calculatedColumnFormula>
    </tableColumn>
    <tableColumn id="6" xr3:uid="{716045D0-2511-47CA-A2D8-D0E05FF7BA66}" name="SKU Title" dataDxfId="42" totalsRowDxfId="41">
      <calculatedColumnFormula>Tabela15[[#This Row],[SkuTitle]]</calculatedColumnFormula>
    </tableColumn>
    <tableColumn id="15" xr3:uid="{928AE805-12FD-4278-9F0A-E4FDEC191607}" name="Segmento" dataDxfId="40" dataCellStyle="Moeda"/>
  </tableColumns>
  <tableStyleInfo name="TableStyleLight2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329B233-7D4A-40CE-8C58-8F2AFCCB0944}" name="Tabela8" displayName="Tabela8" ref="B11:F189" totalsRowShown="0" headerRowDxfId="39" headerRowBorderDxfId="38" tableBorderDxfId="37" totalsRowBorderDxfId="36">
  <autoFilter ref="B11:F189" xr:uid="{DDB89BB6-7562-4C9F-8C15-591A7448D1E8}"/>
  <tableColumns count="5">
    <tableColumn id="1" xr3:uid="{A634A845-DB4D-45DF-BA7B-A53A2AFC0BDA}" name="PN anual" dataDxfId="35"/>
    <tableColumn id="5" xr3:uid="{7043A8D2-F814-43A0-A1D0-34430AAD8D56}" name="PN Pro Rata" dataDxfId="34"/>
    <tableColumn id="2" xr3:uid="{52DE6D56-5D6D-4CB8-B4DF-B72D4EBDEEDE}" name="Descrição" dataDxfId="33"/>
    <tableColumn id="3" xr3:uid="{79C1C97E-3D2B-4597-BE86-38AA95F539CF}" name="Meses" dataDxfId="32"/>
    <tableColumn id="4" xr3:uid="{8902AC65-D869-4A72-830D-4F2A79F6798B}" name="Coluna1" dataDxfId="31" dataCellStyle="Moeda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15F985B-FED0-4CCA-A9DC-0193AB4D05CA}" name="Tabela6" displayName="Tabela6" ref="B8:F50" totalsRowShown="0" headerRowDxfId="30" dataDxfId="28" headerRowBorderDxfId="29" tableBorderDxfId="27" totalsRowBorderDxfId="26">
  <autoFilter ref="B8:F50" xr:uid="{F15F985B-FED0-4CCA-A9DC-0193AB4D05CA}"/>
  <tableColumns count="5">
    <tableColumn id="1" xr3:uid="{F1151A2F-78BC-4F23-80AB-576071B4A1D6}" name="PN" dataDxfId="25"/>
    <tableColumn id="2" xr3:uid="{F2F1B885-3615-4235-A25E-3FDA769C528A}" name="Produto" dataDxfId="24"/>
    <tableColumn id="3" xr3:uid="{D8A243DA-AF1D-4B3B-9EFB-0DF4CDC10281}" name="Valor" dataDxfId="23" dataCellStyle="Moeda"/>
    <tableColumn id="4" xr3:uid="{93C145C3-50DA-4FAC-9B1E-5CA67EEC7F15}" name="Key" dataDxfId="22"/>
    <tableColumn id="6" xr3:uid="{4AEA6C46-A1C3-4F0A-9B8F-37C8A93B3D27}" name="Contratação " dataDxfId="21"/>
  </tableColumns>
  <tableStyleInfo name="TableStyleLight2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AEEEF9A-B4B9-40A6-A3F8-16B771F9B91A}" name="Tabela2010" displayName="Tabela2010" ref="B10:J23" totalsRowShown="0" headerRowDxfId="20" dataDxfId="18" headerRowBorderDxfId="19" tableBorderDxfId="17" totalsRowBorderDxfId="16">
  <autoFilter ref="B10:J23" xr:uid="{FAEEEF9A-B4B9-40A6-A3F8-16B771F9B91A}"/>
  <tableColumns count="9">
    <tableColumn id="1" xr3:uid="{FDBE4C7B-843D-464F-BC31-1C8CB8FEC3CC}" name="QTA" dataDxfId="15"/>
    <tableColumn id="2" xr3:uid="{AA7C2BB8-9A72-4BC5-9D7D-F5495D0234E4}" name="PN" dataDxfId="14"/>
    <tableColumn id="3" xr3:uid="{0C57ABBF-6BE0-4614-B772-A4718B2108FB}" name="DESCRIÇÃO" dataDxfId="13">
      <calculatedColumnFormula>IFERROR(VLOOKUP(Tabela2010[[#This Row],[PN]],PNs!B:C,2,FALSE),"")</calculatedColumnFormula>
    </tableColumn>
    <tableColumn id="4" xr3:uid="{8DCE0AAD-7FFC-4FC2-8D6C-94E1897FF08F}" name="Produto" dataDxfId="12">
      <calculatedColumnFormula>IFERROR(VLOOKUP(Tabela2010[[#This Row],[PN]],PNs!B:E,4,FALSE),"")</calculatedColumnFormula>
    </tableColumn>
    <tableColumn id="8" xr3:uid="{153ECCF7-105B-4368-8BDA-3BFAA789D418}" name="BillingPlan" dataDxfId="11">
      <calculatedColumnFormula>IFERROR(VLOOKUP(Tabela2010[[#This Row],[PN]],PNs!B:F,5,FALSE),"")</calculatedColumnFormula>
    </tableColumn>
    <tableColumn id="7" xr3:uid="{D6FCF314-69DD-45AE-BDF5-D9DEF6871D08}" name="TermDuration2" dataDxfId="10">
      <calculatedColumnFormula>IFERROR(VLOOKUP(Tabela2010[[#This Row],[PN]],PNs!B:G,6,FALSE),"")</calculatedColumnFormula>
    </tableColumn>
    <tableColumn id="9" xr3:uid="{3ECBDED4-93D9-4660-BB54-AAF9397F6C71}" name="Segmento" dataDxfId="9">
      <calculatedColumnFormula>IFERROR(VLOOKUP(Tabela2010[[#This Row],[PN]],PNs!B:H,7,FALSE),"")</calculatedColumnFormula>
    </tableColumn>
    <tableColumn id="6" xr3:uid="{2B746842-9F2E-497E-8B90-F2FE102CBF71}" name="PREÇO" dataDxfId="8"/>
    <tableColumn id="5" xr3:uid="{C25EB69A-F5D3-473D-9514-6D1E5945D01E}" name="TOTAL" dataDxfId="7" dataCellStyle="Moeda">
      <calculatedColumnFormula>IFERROR(Tabela2010[[#This Row],[PREÇO]]*Tabela2010[[#This Row],[QTA]],"")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microsoft.com/office/2007/relationships/slicer" Target="../slicers/slicer2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microsoft.com/office/2007/relationships/slicer" Target="../slicers/slicer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microsoft.com/office/2007/relationships/slicer" Target="../slicers/slicer5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6.xml"/><Relationship Id="rId2" Type="http://schemas.openxmlformats.org/officeDocument/2006/relationships/table" Target="../tables/table6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22072-3E35-47E8-BA31-53333487DF84}">
  <dimension ref="A2:N1190"/>
  <sheetViews>
    <sheetView showGridLines="0" zoomScaleNormal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B13" sqref="B13"/>
    </sheetView>
  </sheetViews>
  <sheetFormatPr defaultRowHeight="14.5" x14ac:dyDescent="0.35"/>
  <cols>
    <col min="1" max="1" width="19.81640625" customWidth="1"/>
    <col min="2" max="2" width="31.26953125" bestFit="1" customWidth="1"/>
    <col min="3" max="3" width="78.1796875" hidden="1" customWidth="1"/>
    <col min="4" max="4" width="15.7265625" bestFit="1" customWidth="1"/>
    <col min="5" max="5" width="8.453125" customWidth="1"/>
    <col min="6" max="6" width="94.1796875" hidden="1" customWidth="1"/>
    <col min="7" max="7" width="32.7265625" hidden="1" customWidth="1"/>
    <col min="8" max="8" width="73.90625" customWidth="1"/>
    <col min="9" max="9" width="14.6328125" customWidth="1"/>
    <col min="10" max="10" width="12.1796875" customWidth="1"/>
    <col min="11" max="11" width="11.54296875" customWidth="1"/>
    <col min="12" max="12" width="22.26953125" customWidth="1"/>
    <col min="13" max="13" width="22.81640625" customWidth="1"/>
    <col min="14" max="14" width="10" customWidth="1"/>
  </cols>
  <sheetData>
    <row r="2" spans="1:14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4" x14ac:dyDescent="0.3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4" ht="18.5" x14ac:dyDescent="0.35">
      <c r="A4" s="1"/>
      <c r="B4" s="1"/>
      <c r="C4" s="1"/>
      <c r="D4" s="1"/>
      <c r="E4" s="1"/>
      <c r="F4" s="2"/>
      <c r="G4" s="2"/>
      <c r="H4" s="2"/>
      <c r="I4" s="2"/>
      <c r="J4" s="2"/>
    </row>
    <row r="5" spans="1:14" x14ac:dyDescent="0.3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4" x14ac:dyDescent="0.3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4" x14ac:dyDescent="0.3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4" x14ac:dyDescent="0.3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4" x14ac:dyDescent="0.3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4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4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</row>
    <row r="13" spans="1:14" x14ac:dyDescent="0.35">
      <c r="B13" s="92" t="s">
        <v>7</v>
      </c>
      <c r="C13" s="99" t="s">
        <v>163</v>
      </c>
      <c r="D13" s="93" t="s">
        <v>2</v>
      </c>
      <c r="E13" s="93" t="s">
        <v>3</v>
      </c>
      <c r="F13" s="99" t="s">
        <v>4</v>
      </c>
      <c r="G13" s="99" t="s">
        <v>893</v>
      </c>
      <c r="H13" s="93" t="s">
        <v>8</v>
      </c>
      <c r="I13" s="93" t="s">
        <v>164</v>
      </c>
      <c r="J13" s="93" t="s">
        <v>165</v>
      </c>
      <c r="K13" s="93" t="s">
        <v>10</v>
      </c>
      <c r="L13" s="93" t="s">
        <v>5</v>
      </c>
      <c r="M13" s="95" t="s">
        <v>1305</v>
      </c>
      <c r="N13" s="29" t="s">
        <v>1306</v>
      </c>
    </row>
    <row r="14" spans="1:14" x14ac:dyDescent="0.35">
      <c r="B14" s="91" t="s">
        <v>169</v>
      </c>
      <c r="C14" s="71" t="s">
        <v>166</v>
      </c>
      <c r="D14" s="72" t="s">
        <v>167</v>
      </c>
      <c r="E14" s="72" t="s">
        <v>11</v>
      </c>
      <c r="F14" s="73" t="s">
        <v>168</v>
      </c>
      <c r="G14" s="73" t="s">
        <v>169</v>
      </c>
      <c r="H14" s="73" t="s">
        <v>168</v>
      </c>
      <c r="I14" s="71" t="s">
        <v>1425</v>
      </c>
      <c r="J14" s="71" t="s">
        <v>170</v>
      </c>
      <c r="K14" s="71" t="s">
        <v>12</v>
      </c>
      <c r="L14" s="74">
        <v>14.786516853932584</v>
      </c>
      <c r="M14" s="75" t="s">
        <v>1303</v>
      </c>
      <c r="N14" s="76" t="s">
        <v>1304</v>
      </c>
    </row>
    <row r="15" spans="1:14" x14ac:dyDescent="0.35">
      <c r="B15" s="91" t="s">
        <v>171</v>
      </c>
      <c r="C15" s="71" t="s">
        <v>166</v>
      </c>
      <c r="D15" s="72" t="s">
        <v>167</v>
      </c>
      <c r="E15" s="72" t="s">
        <v>11</v>
      </c>
      <c r="F15" s="73" t="s">
        <v>168</v>
      </c>
      <c r="G15" s="73" t="s">
        <v>171</v>
      </c>
      <c r="H15" s="73" t="s">
        <v>168</v>
      </c>
      <c r="I15" s="71" t="s">
        <v>1424</v>
      </c>
      <c r="J15" s="71" t="s">
        <v>170</v>
      </c>
      <c r="K15" s="71" t="s">
        <v>12</v>
      </c>
      <c r="L15" s="74">
        <v>12.940074906367039</v>
      </c>
      <c r="M15" s="78" t="s">
        <v>1302</v>
      </c>
      <c r="N15" s="76" t="s">
        <v>1304</v>
      </c>
    </row>
    <row r="16" spans="1:14" x14ac:dyDescent="0.35">
      <c r="B16" s="91" t="s">
        <v>172</v>
      </c>
      <c r="C16" s="71" t="s">
        <v>166</v>
      </c>
      <c r="D16" s="72" t="s">
        <v>167</v>
      </c>
      <c r="E16" s="72" t="s">
        <v>11</v>
      </c>
      <c r="F16" s="73" t="s">
        <v>168</v>
      </c>
      <c r="G16" s="73" t="s">
        <v>172</v>
      </c>
      <c r="H16" s="73" t="s">
        <v>168</v>
      </c>
      <c r="I16" s="71" t="s">
        <v>1423</v>
      </c>
      <c r="J16" s="71" t="s">
        <v>173</v>
      </c>
      <c r="K16" s="71" t="s">
        <v>12</v>
      </c>
      <c r="L16" s="74">
        <v>147.87640449438203</v>
      </c>
      <c r="M16" s="78" t="s">
        <v>1302</v>
      </c>
      <c r="N16" s="79" t="s">
        <v>4090</v>
      </c>
    </row>
    <row r="17" spans="2:14" x14ac:dyDescent="0.35">
      <c r="B17" s="91" t="s">
        <v>176</v>
      </c>
      <c r="C17" s="71" t="s">
        <v>174</v>
      </c>
      <c r="D17" s="72" t="s">
        <v>175</v>
      </c>
      <c r="E17" s="72" t="s">
        <v>11</v>
      </c>
      <c r="F17" s="73" t="s">
        <v>174</v>
      </c>
      <c r="G17" s="73" t="s">
        <v>176</v>
      </c>
      <c r="H17" s="73" t="s">
        <v>174</v>
      </c>
      <c r="I17" s="71" t="s">
        <v>1425</v>
      </c>
      <c r="J17" s="71" t="s">
        <v>170</v>
      </c>
      <c r="K17" s="71" t="s">
        <v>12</v>
      </c>
      <c r="L17" s="74">
        <v>88.348314606741567</v>
      </c>
      <c r="M17" s="75" t="s">
        <v>1303</v>
      </c>
      <c r="N17" s="76" t="s">
        <v>1304</v>
      </c>
    </row>
    <row r="18" spans="2:14" x14ac:dyDescent="0.35">
      <c r="B18" s="91" t="s">
        <v>177</v>
      </c>
      <c r="C18" s="71" t="s">
        <v>174</v>
      </c>
      <c r="D18" s="72" t="s">
        <v>175</v>
      </c>
      <c r="E18" s="72" t="s">
        <v>11</v>
      </c>
      <c r="F18" s="73" t="s">
        <v>174</v>
      </c>
      <c r="G18" s="73" t="s">
        <v>177</v>
      </c>
      <c r="H18" s="73" t="s">
        <v>174</v>
      </c>
      <c r="I18" s="71" t="s">
        <v>1424</v>
      </c>
      <c r="J18" s="71" t="s">
        <v>170</v>
      </c>
      <c r="K18" s="71" t="s">
        <v>12</v>
      </c>
      <c r="L18" s="74">
        <v>77.303370786516851</v>
      </c>
      <c r="M18" s="78" t="s">
        <v>1302</v>
      </c>
      <c r="N18" s="76" t="s">
        <v>1304</v>
      </c>
    </row>
    <row r="19" spans="2:14" x14ac:dyDescent="0.35">
      <c r="B19" s="91" t="s">
        <v>178</v>
      </c>
      <c r="C19" s="71" t="s">
        <v>174</v>
      </c>
      <c r="D19" s="72" t="s">
        <v>175</v>
      </c>
      <c r="E19" s="72" t="s">
        <v>11</v>
      </c>
      <c r="F19" s="73" t="s">
        <v>174</v>
      </c>
      <c r="G19" s="73" t="s">
        <v>178</v>
      </c>
      <c r="H19" s="73" t="s">
        <v>174</v>
      </c>
      <c r="I19" s="71" t="s">
        <v>1423</v>
      </c>
      <c r="J19" s="71" t="s">
        <v>173</v>
      </c>
      <c r="K19" s="71" t="s">
        <v>12</v>
      </c>
      <c r="L19" s="74">
        <v>883.43820224719104</v>
      </c>
      <c r="M19" s="78" t="s">
        <v>1302</v>
      </c>
      <c r="N19" s="79" t="s">
        <v>4090</v>
      </c>
    </row>
    <row r="20" spans="2:14" x14ac:dyDescent="0.35">
      <c r="B20" s="91" t="s">
        <v>181</v>
      </c>
      <c r="C20" s="71" t="s">
        <v>179</v>
      </c>
      <c r="D20" s="72" t="s">
        <v>180</v>
      </c>
      <c r="E20" s="72" t="s">
        <v>11</v>
      </c>
      <c r="F20" s="73" t="s">
        <v>179</v>
      </c>
      <c r="G20" s="73" t="s">
        <v>181</v>
      </c>
      <c r="H20" s="73" t="s">
        <v>179</v>
      </c>
      <c r="I20" s="71" t="s">
        <v>1425</v>
      </c>
      <c r="J20" s="71" t="s">
        <v>170</v>
      </c>
      <c r="K20" s="71" t="s">
        <v>12</v>
      </c>
      <c r="L20" s="74">
        <v>736.33707865168537</v>
      </c>
      <c r="M20" s="75" t="s">
        <v>1303</v>
      </c>
      <c r="N20" s="76" t="s">
        <v>1304</v>
      </c>
    </row>
    <row r="21" spans="2:14" x14ac:dyDescent="0.35">
      <c r="B21" s="91" t="s">
        <v>182</v>
      </c>
      <c r="C21" s="71" t="s">
        <v>179</v>
      </c>
      <c r="D21" s="72" t="s">
        <v>180</v>
      </c>
      <c r="E21" s="72" t="s">
        <v>11</v>
      </c>
      <c r="F21" s="73" t="s">
        <v>179</v>
      </c>
      <c r="G21" s="73" t="s">
        <v>182</v>
      </c>
      <c r="H21" s="73" t="s">
        <v>179</v>
      </c>
      <c r="I21" s="71" t="s">
        <v>1424</v>
      </c>
      <c r="J21" s="71" t="s">
        <v>170</v>
      </c>
      <c r="K21" s="71" t="s">
        <v>12</v>
      </c>
      <c r="L21" s="74">
        <v>644.27808988764048</v>
      </c>
      <c r="M21" s="78" t="s">
        <v>1302</v>
      </c>
      <c r="N21" s="76" t="s">
        <v>1304</v>
      </c>
    </row>
    <row r="22" spans="2:14" x14ac:dyDescent="0.35">
      <c r="B22" s="91" t="s">
        <v>183</v>
      </c>
      <c r="C22" s="71" t="s">
        <v>179</v>
      </c>
      <c r="D22" s="72" t="s">
        <v>180</v>
      </c>
      <c r="E22" s="72" t="s">
        <v>11</v>
      </c>
      <c r="F22" s="73" t="s">
        <v>179</v>
      </c>
      <c r="G22" s="73" t="s">
        <v>183</v>
      </c>
      <c r="H22" s="73" t="s">
        <v>179</v>
      </c>
      <c r="I22" s="71" t="s">
        <v>1423</v>
      </c>
      <c r="J22" s="71" t="s">
        <v>173</v>
      </c>
      <c r="K22" s="71" t="s">
        <v>12</v>
      </c>
      <c r="L22" s="74">
        <v>7363.2359550561796</v>
      </c>
      <c r="M22" s="78" t="s">
        <v>1302</v>
      </c>
      <c r="N22" s="79" t="s">
        <v>4090</v>
      </c>
    </row>
    <row r="23" spans="2:14" x14ac:dyDescent="0.35">
      <c r="B23" s="91" t="s">
        <v>186</v>
      </c>
      <c r="C23" s="71" t="s">
        <v>184</v>
      </c>
      <c r="D23" s="72" t="s">
        <v>185</v>
      </c>
      <c r="E23" s="72" t="s">
        <v>16</v>
      </c>
      <c r="F23" s="73" t="s">
        <v>184</v>
      </c>
      <c r="G23" s="73" t="s">
        <v>186</v>
      </c>
      <c r="H23" s="73" t="s">
        <v>1700</v>
      </c>
      <c r="I23" s="71" t="s">
        <v>1425</v>
      </c>
      <c r="J23" s="71" t="s">
        <v>170</v>
      </c>
      <c r="K23" s="71" t="s">
        <v>12</v>
      </c>
      <c r="L23" s="74">
        <v>44.235955056179769</v>
      </c>
      <c r="M23" s="75" t="s">
        <v>1303</v>
      </c>
      <c r="N23" s="76" t="s">
        <v>1304</v>
      </c>
    </row>
    <row r="24" spans="2:14" x14ac:dyDescent="0.35">
      <c r="B24" s="91" t="s">
        <v>187</v>
      </c>
      <c r="C24" s="71" t="s">
        <v>184</v>
      </c>
      <c r="D24" s="72" t="s">
        <v>185</v>
      </c>
      <c r="E24" s="72" t="s">
        <v>16</v>
      </c>
      <c r="F24" s="73" t="s">
        <v>184</v>
      </c>
      <c r="G24" s="73" t="s">
        <v>187</v>
      </c>
      <c r="H24" s="73" t="s">
        <v>1700</v>
      </c>
      <c r="I24" s="71" t="s">
        <v>1424</v>
      </c>
      <c r="J24" s="71" t="s">
        <v>170</v>
      </c>
      <c r="K24" s="71" t="s">
        <v>12</v>
      </c>
      <c r="L24" s="74">
        <v>38.711610486891381</v>
      </c>
      <c r="M24" s="78" t="s">
        <v>1302</v>
      </c>
      <c r="N24" s="76" t="s">
        <v>1304</v>
      </c>
    </row>
    <row r="25" spans="2:14" x14ac:dyDescent="0.35">
      <c r="B25" s="91" t="s">
        <v>188</v>
      </c>
      <c r="C25" s="71" t="s">
        <v>184</v>
      </c>
      <c r="D25" s="72" t="s">
        <v>185</v>
      </c>
      <c r="E25" s="71" t="s">
        <v>16</v>
      </c>
      <c r="F25" s="71" t="s">
        <v>184</v>
      </c>
      <c r="G25" s="73" t="s">
        <v>188</v>
      </c>
      <c r="H25" s="73" t="s">
        <v>1700</v>
      </c>
      <c r="I25" s="71" t="s">
        <v>1423</v>
      </c>
      <c r="J25" s="72" t="s">
        <v>173</v>
      </c>
      <c r="K25" s="71" t="s">
        <v>12</v>
      </c>
      <c r="L25" s="74">
        <v>442.35955056179773</v>
      </c>
      <c r="M25" s="78" t="s">
        <v>1302</v>
      </c>
      <c r="N25" s="79" t="s">
        <v>4090</v>
      </c>
    </row>
    <row r="26" spans="2:14" x14ac:dyDescent="0.35">
      <c r="B26" s="91" t="s">
        <v>191</v>
      </c>
      <c r="C26" s="71" t="s">
        <v>189</v>
      </c>
      <c r="D26" s="72" t="s">
        <v>190</v>
      </c>
      <c r="E26" s="71" t="s">
        <v>11</v>
      </c>
      <c r="F26" s="71" t="s">
        <v>189</v>
      </c>
      <c r="G26" s="73" t="s">
        <v>191</v>
      </c>
      <c r="H26" s="73" t="s">
        <v>1701</v>
      </c>
      <c r="I26" s="71" t="s">
        <v>1425</v>
      </c>
      <c r="J26" s="72" t="s">
        <v>170</v>
      </c>
      <c r="K26" s="71" t="s">
        <v>12</v>
      </c>
      <c r="L26" s="74">
        <v>66.224719101123597</v>
      </c>
      <c r="M26" s="75" t="s">
        <v>1303</v>
      </c>
      <c r="N26" s="76" t="s">
        <v>1304</v>
      </c>
    </row>
    <row r="27" spans="2:14" x14ac:dyDescent="0.35">
      <c r="B27" s="91" t="s">
        <v>192</v>
      </c>
      <c r="C27" s="71" t="s">
        <v>189</v>
      </c>
      <c r="D27" s="72" t="s">
        <v>190</v>
      </c>
      <c r="E27" s="71" t="s">
        <v>11</v>
      </c>
      <c r="F27" s="71" t="s">
        <v>189</v>
      </c>
      <c r="G27" s="73" t="s">
        <v>192</v>
      </c>
      <c r="H27" s="73" t="s">
        <v>1701</v>
      </c>
      <c r="I27" s="71" t="s">
        <v>1424</v>
      </c>
      <c r="J27" s="72" t="s">
        <v>170</v>
      </c>
      <c r="K27" s="71" t="s">
        <v>12</v>
      </c>
      <c r="L27" s="74">
        <v>57.947565543071164</v>
      </c>
      <c r="M27" s="78" t="s">
        <v>1302</v>
      </c>
      <c r="N27" s="76" t="s">
        <v>1304</v>
      </c>
    </row>
    <row r="28" spans="2:14" x14ac:dyDescent="0.35">
      <c r="B28" s="91" t="s">
        <v>193</v>
      </c>
      <c r="C28" s="71" t="s">
        <v>189</v>
      </c>
      <c r="D28" s="72" t="s">
        <v>190</v>
      </c>
      <c r="E28" s="71" t="s">
        <v>11</v>
      </c>
      <c r="F28" s="71" t="s">
        <v>189</v>
      </c>
      <c r="G28" s="73" t="s">
        <v>193</v>
      </c>
      <c r="H28" s="73" t="s">
        <v>1701</v>
      </c>
      <c r="I28" s="71" t="s">
        <v>1423</v>
      </c>
      <c r="J28" s="72" t="s">
        <v>173</v>
      </c>
      <c r="K28" s="71" t="s">
        <v>12</v>
      </c>
      <c r="L28" s="74">
        <v>662.25842696629206</v>
      </c>
      <c r="M28" s="78" t="s">
        <v>1302</v>
      </c>
      <c r="N28" s="79" t="s">
        <v>4090</v>
      </c>
    </row>
    <row r="29" spans="2:14" x14ac:dyDescent="0.35">
      <c r="B29" s="91" t="s">
        <v>196</v>
      </c>
      <c r="C29" s="71" t="s">
        <v>194</v>
      </c>
      <c r="D29" s="72" t="s">
        <v>195</v>
      </c>
      <c r="E29" s="71" t="s">
        <v>11</v>
      </c>
      <c r="F29" s="71" t="s">
        <v>194</v>
      </c>
      <c r="G29" s="73" t="s">
        <v>196</v>
      </c>
      <c r="H29" s="73" t="s">
        <v>1702</v>
      </c>
      <c r="I29" s="71" t="s">
        <v>1425</v>
      </c>
      <c r="J29" s="72" t="s">
        <v>170</v>
      </c>
      <c r="K29" s="71" t="s">
        <v>12</v>
      </c>
      <c r="L29" s="74">
        <v>58.898876404494381</v>
      </c>
      <c r="M29" s="75" t="s">
        <v>1303</v>
      </c>
      <c r="N29" s="76" t="s">
        <v>1304</v>
      </c>
    </row>
    <row r="30" spans="2:14" x14ac:dyDescent="0.35">
      <c r="B30" s="91" t="s">
        <v>197</v>
      </c>
      <c r="C30" s="71" t="s">
        <v>194</v>
      </c>
      <c r="D30" s="72" t="s">
        <v>195</v>
      </c>
      <c r="E30" s="71" t="s">
        <v>11</v>
      </c>
      <c r="F30" s="71" t="s">
        <v>194</v>
      </c>
      <c r="G30" s="73" t="s">
        <v>197</v>
      </c>
      <c r="H30" s="73" t="s">
        <v>1702</v>
      </c>
      <c r="I30" s="71" t="s">
        <v>1424</v>
      </c>
      <c r="J30" s="72" t="s">
        <v>170</v>
      </c>
      <c r="K30" s="71" t="s">
        <v>12</v>
      </c>
      <c r="L30" s="74">
        <v>51.5308988764045</v>
      </c>
      <c r="M30" s="78" t="s">
        <v>1302</v>
      </c>
      <c r="N30" s="76" t="s">
        <v>1304</v>
      </c>
    </row>
    <row r="31" spans="2:14" x14ac:dyDescent="0.35">
      <c r="B31" s="91" t="s">
        <v>198</v>
      </c>
      <c r="C31" s="71" t="s">
        <v>194</v>
      </c>
      <c r="D31" s="72" t="s">
        <v>195</v>
      </c>
      <c r="E31" s="71" t="s">
        <v>11</v>
      </c>
      <c r="F31" s="71" t="s">
        <v>194</v>
      </c>
      <c r="G31" s="73" t="s">
        <v>198</v>
      </c>
      <c r="H31" s="73" t="s">
        <v>1702</v>
      </c>
      <c r="I31" s="71" t="s">
        <v>1423</v>
      </c>
      <c r="J31" s="72" t="s">
        <v>173</v>
      </c>
      <c r="K31" s="71" t="s">
        <v>12</v>
      </c>
      <c r="L31" s="74">
        <v>588.95505617977517</v>
      </c>
      <c r="M31" s="78" t="s">
        <v>1302</v>
      </c>
      <c r="N31" s="79" t="s">
        <v>4090</v>
      </c>
    </row>
    <row r="32" spans="2:14" x14ac:dyDescent="0.35">
      <c r="B32" s="91" t="s">
        <v>201</v>
      </c>
      <c r="C32" s="71" t="s">
        <v>199</v>
      </c>
      <c r="D32" s="72" t="s">
        <v>200</v>
      </c>
      <c r="E32" s="71" t="s">
        <v>16</v>
      </c>
      <c r="F32" s="71" t="s">
        <v>199</v>
      </c>
      <c r="G32" s="73" t="s">
        <v>201</v>
      </c>
      <c r="H32" s="73" t="s">
        <v>1703</v>
      </c>
      <c r="I32" s="71" t="s">
        <v>1425</v>
      </c>
      <c r="J32" s="72" t="s">
        <v>170</v>
      </c>
      <c r="K32" s="71" t="s">
        <v>12</v>
      </c>
      <c r="L32" s="74">
        <v>276.06741573033707</v>
      </c>
      <c r="M32" s="75" t="s">
        <v>1303</v>
      </c>
      <c r="N32" s="76" t="s">
        <v>1304</v>
      </c>
    </row>
    <row r="33" spans="2:14" x14ac:dyDescent="0.35">
      <c r="B33" s="91" t="s">
        <v>202</v>
      </c>
      <c r="C33" s="71" t="s">
        <v>199</v>
      </c>
      <c r="D33" s="72" t="s">
        <v>200</v>
      </c>
      <c r="E33" s="71" t="s">
        <v>16</v>
      </c>
      <c r="F33" s="71" t="s">
        <v>199</v>
      </c>
      <c r="G33" s="73" t="s">
        <v>202</v>
      </c>
      <c r="H33" s="73" t="s">
        <v>1703</v>
      </c>
      <c r="I33" s="71" t="s">
        <v>1424</v>
      </c>
      <c r="J33" s="72" t="s">
        <v>170</v>
      </c>
      <c r="K33" s="71" t="s">
        <v>12</v>
      </c>
      <c r="L33" s="74">
        <v>241.56741573033707</v>
      </c>
      <c r="M33" s="78" t="s">
        <v>1302</v>
      </c>
      <c r="N33" s="76" t="s">
        <v>1304</v>
      </c>
    </row>
    <row r="34" spans="2:14" x14ac:dyDescent="0.35">
      <c r="B34" s="91" t="s">
        <v>203</v>
      </c>
      <c r="C34" s="71" t="s">
        <v>199</v>
      </c>
      <c r="D34" s="72" t="s">
        <v>200</v>
      </c>
      <c r="E34" s="71" t="s">
        <v>16</v>
      </c>
      <c r="F34" s="71" t="s">
        <v>199</v>
      </c>
      <c r="G34" s="73" t="s">
        <v>203</v>
      </c>
      <c r="H34" s="73" t="s">
        <v>1703</v>
      </c>
      <c r="I34" s="71" t="s">
        <v>1423</v>
      </c>
      <c r="J34" s="72" t="s">
        <v>173</v>
      </c>
      <c r="K34" s="71" t="s">
        <v>12</v>
      </c>
      <c r="L34" s="74">
        <v>2760.7415730337079</v>
      </c>
      <c r="M34" s="78" t="s">
        <v>1302</v>
      </c>
      <c r="N34" s="79" t="s">
        <v>4090</v>
      </c>
    </row>
    <row r="35" spans="2:14" x14ac:dyDescent="0.35">
      <c r="B35" s="91" t="s">
        <v>206</v>
      </c>
      <c r="C35" s="71" t="s">
        <v>204</v>
      </c>
      <c r="D35" s="72" t="s">
        <v>205</v>
      </c>
      <c r="E35" s="71" t="s">
        <v>11</v>
      </c>
      <c r="F35" s="71" t="s">
        <v>204</v>
      </c>
      <c r="G35" s="73" t="s">
        <v>206</v>
      </c>
      <c r="H35" s="73" t="s">
        <v>1704</v>
      </c>
      <c r="I35" s="71" t="s">
        <v>1425</v>
      </c>
      <c r="J35" s="72" t="s">
        <v>170</v>
      </c>
      <c r="K35" s="71" t="s">
        <v>12</v>
      </c>
      <c r="L35" s="74">
        <v>13.865168539325841</v>
      </c>
      <c r="M35" s="75" t="s">
        <v>1303</v>
      </c>
      <c r="N35" s="76" t="s">
        <v>1304</v>
      </c>
    </row>
    <row r="36" spans="2:14" x14ac:dyDescent="0.35">
      <c r="B36" s="91" t="s">
        <v>207</v>
      </c>
      <c r="C36" s="71" t="s">
        <v>204</v>
      </c>
      <c r="D36" s="72" t="s">
        <v>205</v>
      </c>
      <c r="E36" s="71" t="s">
        <v>11</v>
      </c>
      <c r="F36" s="71" t="s">
        <v>204</v>
      </c>
      <c r="G36" s="73" t="s">
        <v>207</v>
      </c>
      <c r="H36" s="73" t="s">
        <v>1704</v>
      </c>
      <c r="I36" s="71" t="s">
        <v>1424</v>
      </c>
      <c r="J36" s="72" t="s">
        <v>170</v>
      </c>
      <c r="K36" s="71" t="s">
        <v>12</v>
      </c>
      <c r="L36" s="74">
        <v>12.135767790262173</v>
      </c>
      <c r="M36" s="78" t="s">
        <v>1302</v>
      </c>
      <c r="N36" s="76" t="s">
        <v>1304</v>
      </c>
    </row>
    <row r="37" spans="2:14" x14ac:dyDescent="0.35">
      <c r="B37" s="91" t="s">
        <v>208</v>
      </c>
      <c r="C37" s="71" t="s">
        <v>204</v>
      </c>
      <c r="D37" s="72" t="s">
        <v>205</v>
      </c>
      <c r="E37" s="71" t="s">
        <v>11</v>
      </c>
      <c r="F37" s="71" t="s">
        <v>204</v>
      </c>
      <c r="G37" s="73" t="s">
        <v>208</v>
      </c>
      <c r="H37" s="73" t="s">
        <v>1704</v>
      </c>
      <c r="I37" s="71" t="s">
        <v>1423</v>
      </c>
      <c r="J37" s="72" t="s">
        <v>173</v>
      </c>
      <c r="K37" s="71" t="s">
        <v>12</v>
      </c>
      <c r="L37" s="74">
        <v>138.64044943820224</v>
      </c>
      <c r="M37" s="78" t="s">
        <v>1302</v>
      </c>
      <c r="N37" s="79" t="s">
        <v>4090</v>
      </c>
    </row>
    <row r="38" spans="2:14" x14ac:dyDescent="0.35">
      <c r="B38" s="91" t="s">
        <v>211</v>
      </c>
      <c r="C38" s="71" t="s">
        <v>209</v>
      </c>
      <c r="D38" s="72" t="s">
        <v>210</v>
      </c>
      <c r="E38" s="71" t="s">
        <v>11</v>
      </c>
      <c r="F38" s="71" t="s">
        <v>209</v>
      </c>
      <c r="G38" s="73" t="s">
        <v>211</v>
      </c>
      <c r="H38" s="73" t="s">
        <v>1705</v>
      </c>
      <c r="I38" s="71" t="s">
        <v>1425</v>
      </c>
      <c r="J38" s="72" t="s">
        <v>170</v>
      </c>
      <c r="K38" s="71" t="s">
        <v>12</v>
      </c>
      <c r="L38" s="74">
        <v>69.078651685393254</v>
      </c>
      <c r="M38" s="75" t="s">
        <v>1303</v>
      </c>
      <c r="N38" s="76" t="s">
        <v>1304</v>
      </c>
    </row>
    <row r="39" spans="2:14" x14ac:dyDescent="0.35">
      <c r="B39" s="91" t="s">
        <v>212</v>
      </c>
      <c r="C39" s="71" t="s">
        <v>209</v>
      </c>
      <c r="D39" s="72" t="s">
        <v>210</v>
      </c>
      <c r="E39" s="71" t="s">
        <v>11</v>
      </c>
      <c r="F39" s="71" t="s">
        <v>209</v>
      </c>
      <c r="G39" s="73" t="s">
        <v>212</v>
      </c>
      <c r="H39" s="73" t="s">
        <v>1705</v>
      </c>
      <c r="I39" s="71" t="s">
        <v>1424</v>
      </c>
      <c r="J39" s="72" t="s">
        <v>170</v>
      </c>
      <c r="K39" s="71" t="s">
        <v>12</v>
      </c>
      <c r="L39" s="74">
        <v>60.438202247191015</v>
      </c>
      <c r="M39" s="78" t="s">
        <v>1302</v>
      </c>
      <c r="N39" s="76" t="s">
        <v>1304</v>
      </c>
    </row>
    <row r="40" spans="2:14" x14ac:dyDescent="0.35">
      <c r="B40" s="91" t="s">
        <v>213</v>
      </c>
      <c r="C40" s="71" t="s">
        <v>209</v>
      </c>
      <c r="D40" s="72" t="s">
        <v>210</v>
      </c>
      <c r="E40" s="71" t="s">
        <v>11</v>
      </c>
      <c r="F40" s="71" t="s">
        <v>209</v>
      </c>
      <c r="G40" s="73" t="s">
        <v>213</v>
      </c>
      <c r="H40" s="73" t="s">
        <v>1705</v>
      </c>
      <c r="I40" s="71" t="s">
        <v>1423</v>
      </c>
      <c r="J40" s="72" t="s">
        <v>173</v>
      </c>
      <c r="K40" s="71" t="s">
        <v>12</v>
      </c>
      <c r="L40" s="74">
        <v>690.78651685393254</v>
      </c>
      <c r="M40" s="78" t="s">
        <v>1302</v>
      </c>
      <c r="N40" s="79" t="s">
        <v>4090</v>
      </c>
    </row>
    <row r="41" spans="2:14" x14ac:dyDescent="0.35">
      <c r="B41" s="91" t="s">
        <v>219</v>
      </c>
      <c r="C41" s="71" t="s">
        <v>217</v>
      </c>
      <c r="D41" s="72" t="s">
        <v>218</v>
      </c>
      <c r="E41" s="71" t="s">
        <v>11</v>
      </c>
      <c r="F41" s="71" t="s">
        <v>217</v>
      </c>
      <c r="G41" s="73" t="s">
        <v>219</v>
      </c>
      <c r="H41" s="73" t="s">
        <v>217</v>
      </c>
      <c r="I41" s="71" t="s">
        <v>1425</v>
      </c>
      <c r="J41" s="72" t="s">
        <v>170</v>
      </c>
      <c r="K41" s="71" t="s">
        <v>12</v>
      </c>
      <c r="L41" s="74">
        <v>644.28089887640442</v>
      </c>
      <c r="M41" s="75" t="s">
        <v>1303</v>
      </c>
      <c r="N41" s="76" t="s">
        <v>1304</v>
      </c>
    </row>
    <row r="42" spans="2:14" x14ac:dyDescent="0.35">
      <c r="B42" s="91" t="s">
        <v>220</v>
      </c>
      <c r="C42" s="71" t="s">
        <v>217</v>
      </c>
      <c r="D42" s="72" t="s">
        <v>218</v>
      </c>
      <c r="E42" s="71" t="s">
        <v>11</v>
      </c>
      <c r="F42" s="71" t="s">
        <v>217</v>
      </c>
      <c r="G42" s="73" t="s">
        <v>220</v>
      </c>
      <c r="H42" s="73" t="s">
        <v>217</v>
      </c>
      <c r="I42" s="71" t="s">
        <v>1423</v>
      </c>
      <c r="J42" s="72" t="s">
        <v>173</v>
      </c>
      <c r="K42" s="71" t="s">
        <v>12</v>
      </c>
      <c r="L42" s="74">
        <v>6442.8426966292136</v>
      </c>
      <c r="M42" s="78" t="s">
        <v>1302</v>
      </c>
      <c r="N42" s="79" t="s">
        <v>4090</v>
      </c>
    </row>
    <row r="43" spans="2:14" x14ac:dyDescent="0.35">
      <c r="B43" s="91" t="s">
        <v>221</v>
      </c>
      <c r="C43" s="71" t="s">
        <v>217</v>
      </c>
      <c r="D43" s="72" t="s">
        <v>218</v>
      </c>
      <c r="E43" s="71" t="s">
        <v>11</v>
      </c>
      <c r="F43" s="71" t="s">
        <v>217</v>
      </c>
      <c r="G43" s="73" t="s">
        <v>221</v>
      </c>
      <c r="H43" s="73" t="s">
        <v>217</v>
      </c>
      <c r="I43" s="71" t="s">
        <v>1424</v>
      </c>
      <c r="J43" s="72" t="s">
        <v>170</v>
      </c>
      <c r="K43" s="71" t="s">
        <v>12</v>
      </c>
      <c r="L43" s="74">
        <v>563.74719101123594</v>
      </c>
      <c r="M43" s="78" t="s">
        <v>1302</v>
      </c>
      <c r="N43" s="76" t="s">
        <v>1304</v>
      </c>
    </row>
    <row r="44" spans="2:14" x14ac:dyDescent="0.35">
      <c r="B44" s="91" t="s">
        <v>224</v>
      </c>
      <c r="C44" s="71" t="s">
        <v>222</v>
      </c>
      <c r="D44" s="72" t="s">
        <v>223</v>
      </c>
      <c r="E44" s="71" t="s">
        <v>11</v>
      </c>
      <c r="F44" s="71" t="s">
        <v>222</v>
      </c>
      <c r="G44" s="73" t="s">
        <v>224</v>
      </c>
      <c r="H44" s="73" t="s">
        <v>222</v>
      </c>
      <c r="I44" s="71" t="s">
        <v>1425</v>
      </c>
      <c r="J44" s="72" t="s">
        <v>170</v>
      </c>
      <c r="K44" s="71" t="s">
        <v>12</v>
      </c>
      <c r="L44" s="74">
        <v>1932.7415730337079</v>
      </c>
      <c r="M44" s="75" t="s">
        <v>1303</v>
      </c>
      <c r="N44" s="76" t="s">
        <v>1304</v>
      </c>
    </row>
    <row r="45" spans="2:14" x14ac:dyDescent="0.35">
      <c r="B45" s="91" t="s">
        <v>225</v>
      </c>
      <c r="C45" s="71" t="s">
        <v>222</v>
      </c>
      <c r="D45" s="72" t="s">
        <v>223</v>
      </c>
      <c r="E45" s="71" t="s">
        <v>11</v>
      </c>
      <c r="F45" s="71" t="s">
        <v>222</v>
      </c>
      <c r="G45" s="73" t="s">
        <v>225</v>
      </c>
      <c r="H45" s="73" t="s">
        <v>222</v>
      </c>
      <c r="I45" s="71" t="s">
        <v>1423</v>
      </c>
      <c r="J45" s="72" t="s">
        <v>173</v>
      </c>
      <c r="K45" s="71" t="s">
        <v>12</v>
      </c>
      <c r="L45" s="74">
        <v>19327.370786516854</v>
      </c>
      <c r="M45" s="78" t="s">
        <v>1302</v>
      </c>
      <c r="N45" s="79" t="s">
        <v>4090</v>
      </c>
    </row>
    <row r="46" spans="2:14" x14ac:dyDescent="0.35">
      <c r="B46" s="91" t="s">
        <v>226</v>
      </c>
      <c r="C46" s="71" t="s">
        <v>222</v>
      </c>
      <c r="D46" s="72" t="s">
        <v>223</v>
      </c>
      <c r="E46" s="71" t="s">
        <v>11</v>
      </c>
      <c r="F46" s="71" t="s">
        <v>222</v>
      </c>
      <c r="G46" s="73" t="s">
        <v>226</v>
      </c>
      <c r="H46" s="73" t="s">
        <v>222</v>
      </c>
      <c r="I46" s="71" t="s">
        <v>1424</v>
      </c>
      <c r="J46" s="72" t="s">
        <v>170</v>
      </c>
      <c r="K46" s="71" t="s">
        <v>12</v>
      </c>
      <c r="L46" s="74">
        <v>1691.1460674157304</v>
      </c>
      <c r="M46" s="78" t="s">
        <v>1302</v>
      </c>
      <c r="N46" s="76" t="s">
        <v>1304</v>
      </c>
    </row>
    <row r="47" spans="2:14" x14ac:dyDescent="0.35">
      <c r="B47" s="91" t="s">
        <v>230</v>
      </c>
      <c r="C47" s="71" t="s">
        <v>227</v>
      </c>
      <c r="D47" s="72" t="s">
        <v>228</v>
      </c>
      <c r="E47" s="71" t="s">
        <v>29</v>
      </c>
      <c r="F47" s="71" t="s">
        <v>229</v>
      </c>
      <c r="G47" s="73" t="s">
        <v>230</v>
      </c>
      <c r="H47" s="73" t="s">
        <v>229</v>
      </c>
      <c r="I47" s="71" t="s">
        <v>1425</v>
      </c>
      <c r="J47" s="72" t="s">
        <v>170</v>
      </c>
      <c r="K47" s="71" t="s">
        <v>12</v>
      </c>
      <c r="L47" s="74">
        <v>32.168539325842694</v>
      </c>
      <c r="M47" s="75" t="s">
        <v>1303</v>
      </c>
      <c r="N47" s="76" t="s">
        <v>1304</v>
      </c>
    </row>
    <row r="48" spans="2:14" x14ac:dyDescent="0.35">
      <c r="B48" s="91" t="s">
        <v>231</v>
      </c>
      <c r="C48" s="71" t="s">
        <v>227</v>
      </c>
      <c r="D48" s="72" t="s">
        <v>228</v>
      </c>
      <c r="E48" s="71" t="s">
        <v>29</v>
      </c>
      <c r="F48" s="71" t="s">
        <v>229</v>
      </c>
      <c r="G48" s="73" t="s">
        <v>231</v>
      </c>
      <c r="H48" s="73" t="s">
        <v>229</v>
      </c>
      <c r="I48" s="71" t="s">
        <v>1423</v>
      </c>
      <c r="J48" s="72" t="s">
        <v>173</v>
      </c>
      <c r="K48" s="71" t="s">
        <v>12</v>
      </c>
      <c r="L48" s="74">
        <v>321.80898876404495</v>
      </c>
      <c r="M48" s="78" t="s">
        <v>1302</v>
      </c>
      <c r="N48" s="79" t="s">
        <v>4090</v>
      </c>
    </row>
    <row r="49" spans="2:14" x14ac:dyDescent="0.35">
      <c r="B49" s="91" t="s">
        <v>232</v>
      </c>
      <c r="C49" s="71" t="s">
        <v>227</v>
      </c>
      <c r="D49" s="72" t="s">
        <v>228</v>
      </c>
      <c r="E49" s="71" t="s">
        <v>29</v>
      </c>
      <c r="F49" s="71" t="s">
        <v>229</v>
      </c>
      <c r="G49" s="73" t="s">
        <v>232</v>
      </c>
      <c r="H49" s="73" t="s">
        <v>229</v>
      </c>
      <c r="I49" s="71" t="s">
        <v>1424</v>
      </c>
      <c r="J49" s="72" t="s">
        <v>170</v>
      </c>
      <c r="K49" s="71" t="s">
        <v>12</v>
      </c>
      <c r="L49" s="74">
        <v>28.157303370786519</v>
      </c>
      <c r="M49" s="78" t="s">
        <v>1302</v>
      </c>
      <c r="N49" s="76" t="s">
        <v>1304</v>
      </c>
    </row>
    <row r="50" spans="2:14" x14ac:dyDescent="0.35">
      <c r="B50" s="91" t="s">
        <v>234</v>
      </c>
      <c r="C50" s="71" t="s">
        <v>227</v>
      </c>
      <c r="D50" s="72" t="s">
        <v>228</v>
      </c>
      <c r="E50" s="71" t="s">
        <v>16</v>
      </c>
      <c r="F50" s="71" t="s">
        <v>233</v>
      </c>
      <c r="G50" s="73" t="s">
        <v>234</v>
      </c>
      <c r="H50" s="73" t="s">
        <v>233</v>
      </c>
      <c r="I50" s="71" t="s">
        <v>1425</v>
      </c>
      <c r="J50" s="72" t="s">
        <v>170</v>
      </c>
      <c r="K50" s="71" t="s">
        <v>12</v>
      </c>
      <c r="L50" s="74">
        <v>3221.3146067415728</v>
      </c>
      <c r="M50" s="75" t="s">
        <v>1303</v>
      </c>
      <c r="N50" s="76" t="s">
        <v>1304</v>
      </c>
    </row>
    <row r="51" spans="2:14" x14ac:dyDescent="0.35">
      <c r="B51" s="91" t="s">
        <v>235</v>
      </c>
      <c r="C51" s="71" t="s">
        <v>227</v>
      </c>
      <c r="D51" s="72" t="s">
        <v>228</v>
      </c>
      <c r="E51" s="71" t="s">
        <v>16</v>
      </c>
      <c r="F51" s="71" t="s">
        <v>233</v>
      </c>
      <c r="G51" s="73" t="s">
        <v>235</v>
      </c>
      <c r="H51" s="73" t="s">
        <v>233</v>
      </c>
      <c r="I51" s="71" t="s">
        <v>1423</v>
      </c>
      <c r="J51" s="72" t="s">
        <v>173</v>
      </c>
      <c r="K51" s="71" t="s">
        <v>12</v>
      </c>
      <c r="L51" s="74">
        <v>32213.044943820223</v>
      </c>
      <c r="M51" s="78" t="s">
        <v>1302</v>
      </c>
      <c r="N51" s="79" t="s">
        <v>4090</v>
      </c>
    </row>
    <row r="52" spans="2:14" x14ac:dyDescent="0.35">
      <c r="B52" s="91" t="s">
        <v>236</v>
      </c>
      <c r="C52" s="71" t="s">
        <v>227</v>
      </c>
      <c r="D52" s="72" t="s">
        <v>228</v>
      </c>
      <c r="E52" s="71" t="s">
        <v>16</v>
      </c>
      <c r="F52" s="71" t="s">
        <v>233</v>
      </c>
      <c r="G52" s="73" t="s">
        <v>236</v>
      </c>
      <c r="H52" s="73" t="s">
        <v>233</v>
      </c>
      <c r="I52" s="71" t="s">
        <v>1424</v>
      </c>
      <c r="J52" s="72" t="s">
        <v>170</v>
      </c>
      <c r="K52" s="71" t="s">
        <v>12</v>
      </c>
      <c r="L52" s="74">
        <v>2818.6395131086142</v>
      </c>
      <c r="M52" s="78" t="s">
        <v>1302</v>
      </c>
      <c r="N52" s="76" t="s">
        <v>1304</v>
      </c>
    </row>
    <row r="53" spans="2:14" x14ac:dyDescent="0.35">
      <c r="B53" s="91" t="s">
        <v>237</v>
      </c>
      <c r="C53" s="71" t="s">
        <v>227</v>
      </c>
      <c r="D53" s="72" t="s">
        <v>228</v>
      </c>
      <c r="E53" s="71" t="s">
        <v>11</v>
      </c>
      <c r="F53" s="71" t="s">
        <v>227</v>
      </c>
      <c r="G53" s="73" t="s">
        <v>237</v>
      </c>
      <c r="H53" s="73" t="s">
        <v>227</v>
      </c>
      <c r="I53" s="71" t="s">
        <v>1425</v>
      </c>
      <c r="J53" s="72" t="s">
        <v>170</v>
      </c>
      <c r="K53" s="71" t="s">
        <v>12</v>
      </c>
      <c r="L53" s="74">
        <v>64.471910112359552</v>
      </c>
      <c r="M53" s="75" t="s">
        <v>1303</v>
      </c>
      <c r="N53" s="76" t="s">
        <v>1304</v>
      </c>
    </row>
    <row r="54" spans="2:14" x14ac:dyDescent="0.35">
      <c r="B54" s="91" t="s">
        <v>238</v>
      </c>
      <c r="C54" s="71" t="s">
        <v>227</v>
      </c>
      <c r="D54" s="72" t="s">
        <v>228</v>
      </c>
      <c r="E54" s="71" t="s">
        <v>11</v>
      </c>
      <c r="F54" s="71" t="s">
        <v>227</v>
      </c>
      <c r="G54" s="73" t="s">
        <v>238</v>
      </c>
      <c r="H54" s="73" t="s">
        <v>227</v>
      </c>
      <c r="I54" s="71" t="s">
        <v>1423</v>
      </c>
      <c r="J54" s="72" t="s">
        <v>173</v>
      </c>
      <c r="K54" s="71" t="s">
        <v>12</v>
      </c>
      <c r="L54" s="74">
        <v>644.73033707865159</v>
      </c>
      <c r="M54" s="78" t="s">
        <v>1302</v>
      </c>
      <c r="N54" s="79" t="s">
        <v>4090</v>
      </c>
    </row>
    <row r="55" spans="2:14" x14ac:dyDescent="0.35">
      <c r="B55" s="91" t="s">
        <v>239</v>
      </c>
      <c r="C55" s="71" t="s">
        <v>227</v>
      </c>
      <c r="D55" s="72" t="s">
        <v>228</v>
      </c>
      <c r="E55" s="71" t="s">
        <v>11</v>
      </c>
      <c r="F55" s="71" t="s">
        <v>227</v>
      </c>
      <c r="G55" s="73" t="s">
        <v>239</v>
      </c>
      <c r="H55" s="73" t="s">
        <v>227</v>
      </c>
      <c r="I55" s="71" t="s">
        <v>1424</v>
      </c>
      <c r="J55" s="72" t="s">
        <v>170</v>
      </c>
      <c r="K55" s="71" t="s">
        <v>12</v>
      </c>
      <c r="L55" s="74">
        <v>56.419475655430709</v>
      </c>
      <c r="M55" s="78" t="s">
        <v>1302</v>
      </c>
      <c r="N55" s="76" t="s">
        <v>1304</v>
      </c>
    </row>
    <row r="56" spans="2:14" x14ac:dyDescent="0.35">
      <c r="B56" s="91" t="s">
        <v>244</v>
      </c>
      <c r="C56" s="71" t="s">
        <v>240</v>
      </c>
      <c r="D56" s="72" t="s">
        <v>241</v>
      </c>
      <c r="E56" s="71" t="s">
        <v>242</v>
      </c>
      <c r="F56" s="71" t="s">
        <v>243</v>
      </c>
      <c r="G56" s="73" t="s">
        <v>244</v>
      </c>
      <c r="H56" s="73" t="s">
        <v>243</v>
      </c>
      <c r="I56" s="71" t="s">
        <v>1425</v>
      </c>
      <c r="J56" s="72" t="s">
        <v>170</v>
      </c>
      <c r="K56" s="71" t="s">
        <v>12</v>
      </c>
      <c r="L56" s="74">
        <v>3221.3146067415728</v>
      </c>
      <c r="M56" s="75" t="s">
        <v>1303</v>
      </c>
      <c r="N56" s="76" t="s">
        <v>1304</v>
      </c>
    </row>
    <row r="57" spans="2:14" x14ac:dyDescent="0.35">
      <c r="B57" s="91" t="s">
        <v>245</v>
      </c>
      <c r="C57" s="71" t="s">
        <v>240</v>
      </c>
      <c r="D57" s="72" t="s">
        <v>241</v>
      </c>
      <c r="E57" s="71" t="s">
        <v>242</v>
      </c>
      <c r="F57" s="71" t="s">
        <v>243</v>
      </c>
      <c r="G57" s="73" t="s">
        <v>245</v>
      </c>
      <c r="H57" s="73" t="s">
        <v>243</v>
      </c>
      <c r="I57" s="71" t="s">
        <v>1424</v>
      </c>
      <c r="J57" s="72" t="s">
        <v>170</v>
      </c>
      <c r="K57" s="71" t="s">
        <v>12</v>
      </c>
      <c r="L57" s="74">
        <v>2818.6395131086142</v>
      </c>
      <c r="M57" s="78" t="s">
        <v>1302</v>
      </c>
      <c r="N57" s="76" t="s">
        <v>1304</v>
      </c>
    </row>
    <row r="58" spans="2:14" x14ac:dyDescent="0.35">
      <c r="B58" s="91" t="s">
        <v>246</v>
      </c>
      <c r="C58" s="71" t="s">
        <v>240</v>
      </c>
      <c r="D58" s="72" t="s">
        <v>241</v>
      </c>
      <c r="E58" s="71" t="s">
        <v>242</v>
      </c>
      <c r="F58" s="71" t="s">
        <v>243</v>
      </c>
      <c r="G58" s="73" t="s">
        <v>246</v>
      </c>
      <c r="H58" s="73" t="s">
        <v>243</v>
      </c>
      <c r="I58" s="71" t="s">
        <v>1423</v>
      </c>
      <c r="J58" s="72" t="s">
        <v>173</v>
      </c>
      <c r="K58" s="71" t="s">
        <v>12</v>
      </c>
      <c r="L58" s="74">
        <v>32213.044943820223</v>
      </c>
      <c r="M58" s="78" t="s">
        <v>1302</v>
      </c>
      <c r="N58" s="79" t="s">
        <v>4090</v>
      </c>
    </row>
    <row r="59" spans="2:14" x14ac:dyDescent="0.35">
      <c r="B59" s="91" t="s">
        <v>249</v>
      </c>
      <c r="C59" s="71" t="s">
        <v>240</v>
      </c>
      <c r="D59" s="72" t="s">
        <v>241</v>
      </c>
      <c r="E59" s="71" t="s">
        <v>247</v>
      </c>
      <c r="F59" s="71" t="s">
        <v>248</v>
      </c>
      <c r="G59" s="73" t="s">
        <v>249</v>
      </c>
      <c r="H59" s="73" t="s">
        <v>248</v>
      </c>
      <c r="I59" s="71" t="s">
        <v>1425</v>
      </c>
      <c r="J59" s="72" t="s">
        <v>170</v>
      </c>
      <c r="K59" s="71" t="s">
        <v>12</v>
      </c>
      <c r="L59" s="74">
        <v>93416.820224719108</v>
      </c>
      <c r="M59" s="75" t="s">
        <v>1303</v>
      </c>
      <c r="N59" s="76" t="s">
        <v>1304</v>
      </c>
    </row>
    <row r="60" spans="2:14" x14ac:dyDescent="0.35">
      <c r="B60" s="91" t="s">
        <v>250</v>
      </c>
      <c r="C60" s="71" t="s">
        <v>240</v>
      </c>
      <c r="D60" s="72" t="s">
        <v>241</v>
      </c>
      <c r="E60" s="71" t="s">
        <v>247</v>
      </c>
      <c r="F60" s="71" t="s">
        <v>248</v>
      </c>
      <c r="G60" s="73" t="s">
        <v>250</v>
      </c>
      <c r="H60" s="73" t="s">
        <v>248</v>
      </c>
      <c r="I60" s="71" t="s">
        <v>1424</v>
      </c>
      <c r="J60" s="72" t="s">
        <v>170</v>
      </c>
      <c r="K60" s="71" t="s">
        <v>12</v>
      </c>
      <c r="L60" s="74">
        <v>81739.708801498127</v>
      </c>
      <c r="M60" s="78" t="s">
        <v>1302</v>
      </c>
      <c r="N60" s="76" t="s">
        <v>1304</v>
      </c>
    </row>
    <row r="61" spans="2:14" x14ac:dyDescent="0.35">
      <c r="B61" s="91" t="s">
        <v>251</v>
      </c>
      <c r="C61" s="71" t="s">
        <v>240</v>
      </c>
      <c r="D61" s="72" t="s">
        <v>241</v>
      </c>
      <c r="E61" s="71" t="s">
        <v>247</v>
      </c>
      <c r="F61" s="71" t="s">
        <v>248</v>
      </c>
      <c r="G61" s="73" t="s">
        <v>251</v>
      </c>
      <c r="H61" s="73" t="s">
        <v>248</v>
      </c>
      <c r="I61" s="71" t="s">
        <v>1423</v>
      </c>
      <c r="J61" s="72" t="s">
        <v>173</v>
      </c>
      <c r="K61" s="71" t="s">
        <v>12</v>
      </c>
      <c r="L61" s="74">
        <v>934168.13483146066</v>
      </c>
      <c r="M61" s="78" t="s">
        <v>1302</v>
      </c>
      <c r="N61" s="79" t="s">
        <v>4090</v>
      </c>
    </row>
    <row r="62" spans="2:14" x14ac:dyDescent="0.35">
      <c r="B62" s="91" t="s">
        <v>254</v>
      </c>
      <c r="C62" s="71" t="s">
        <v>240</v>
      </c>
      <c r="D62" s="72" t="s">
        <v>241</v>
      </c>
      <c r="E62" s="71" t="s">
        <v>252</v>
      </c>
      <c r="F62" s="71" t="s">
        <v>253</v>
      </c>
      <c r="G62" s="73" t="s">
        <v>254</v>
      </c>
      <c r="H62" s="73" t="s">
        <v>253</v>
      </c>
      <c r="I62" s="71" t="s">
        <v>1425</v>
      </c>
      <c r="J62" s="72" t="s">
        <v>170</v>
      </c>
      <c r="K62" s="71" t="s">
        <v>12</v>
      </c>
      <c r="L62" s="74">
        <v>3221.3146067415728</v>
      </c>
      <c r="M62" s="75" t="s">
        <v>1303</v>
      </c>
      <c r="N62" s="76" t="s">
        <v>1304</v>
      </c>
    </row>
    <row r="63" spans="2:14" x14ac:dyDescent="0.35">
      <c r="B63" s="91" t="s">
        <v>255</v>
      </c>
      <c r="C63" s="71" t="s">
        <v>240</v>
      </c>
      <c r="D63" s="72" t="s">
        <v>241</v>
      </c>
      <c r="E63" s="71" t="s">
        <v>252</v>
      </c>
      <c r="F63" s="71" t="s">
        <v>253</v>
      </c>
      <c r="G63" s="73" t="s">
        <v>255</v>
      </c>
      <c r="H63" s="73" t="s">
        <v>253</v>
      </c>
      <c r="I63" s="71" t="s">
        <v>1424</v>
      </c>
      <c r="J63" s="72" t="s">
        <v>170</v>
      </c>
      <c r="K63" s="71" t="s">
        <v>12</v>
      </c>
      <c r="L63" s="74">
        <v>2818.6395131086142</v>
      </c>
      <c r="M63" s="78" t="s">
        <v>1302</v>
      </c>
      <c r="N63" s="76" t="s">
        <v>1304</v>
      </c>
    </row>
    <row r="64" spans="2:14" x14ac:dyDescent="0.35">
      <c r="B64" s="91" t="s">
        <v>256</v>
      </c>
      <c r="C64" s="71" t="s">
        <v>240</v>
      </c>
      <c r="D64" s="72" t="s">
        <v>241</v>
      </c>
      <c r="E64" s="71" t="s">
        <v>252</v>
      </c>
      <c r="F64" s="71" t="s">
        <v>253</v>
      </c>
      <c r="G64" s="73" t="s">
        <v>256</v>
      </c>
      <c r="H64" s="73" t="s">
        <v>253</v>
      </c>
      <c r="I64" s="71" t="s">
        <v>1423</v>
      </c>
      <c r="J64" s="72" t="s">
        <v>173</v>
      </c>
      <c r="K64" s="71" t="s">
        <v>12</v>
      </c>
      <c r="L64" s="74">
        <v>32213.044943820223</v>
      </c>
      <c r="M64" s="78" t="s">
        <v>1302</v>
      </c>
      <c r="N64" s="79" t="s">
        <v>4090</v>
      </c>
    </row>
    <row r="65" spans="2:14" x14ac:dyDescent="0.35">
      <c r="B65" s="91" t="s">
        <v>259</v>
      </c>
      <c r="C65" s="71" t="s">
        <v>240</v>
      </c>
      <c r="D65" s="72" t="s">
        <v>241</v>
      </c>
      <c r="E65" s="71" t="s">
        <v>257</v>
      </c>
      <c r="F65" s="71" t="s">
        <v>258</v>
      </c>
      <c r="G65" s="73" t="s">
        <v>259</v>
      </c>
      <c r="H65" s="73" t="s">
        <v>258</v>
      </c>
      <c r="I65" s="71" t="s">
        <v>1425</v>
      </c>
      <c r="J65" s="72" t="s">
        <v>170</v>
      </c>
      <c r="K65" s="71" t="s">
        <v>12</v>
      </c>
      <c r="L65" s="74">
        <v>93416.820224719108</v>
      </c>
      <c r="M65" s="75" t="s">
        <v>1303</v>
      </c>
      <c r="N65" s="76" t="s">
        <v>1304</v>
      </c>
    </row>
    <row r="66" spans="2:14" x14ac:dyDescent="0.35">
      <c r="B66" s="91" t="s">
        <v>260</v>
      </c>
      <c r="C66" s="71" t="s">
        <v>240</v>
      </c>
      <c r="D66" s="72" t="s">
        <v>241</v>
      </c>
      <c r="E66" s="71" t="s">
        <v>257</v>
      </c>
      <c r="F66" s="71" t="s">
        <v>258</v>
      </c>
      <c r="G66" s="73" t="s">
        <v>260</v>
      </c>
      <c r="H66" s="73" t="s">
        <v>258</v>
      </c>
      <c r="I66" s="71" t="s">
        <v>1424</v>
      </c>
      <c r="J66" s="72" t="s">
        <v>170</v>
      </c>
      <c r="K66" s="71" t="s">
        <v>12</v>
      </c>
      <c r="L66" s="74">
        <v>81739.708801498127</v>
      </c>
      <c r="M66" s="78" t="s">
        <v>1302</v>
      </c>
      <c r="N66" s="76" t="s">
        <v>1304</v>
      </c>
    </row>
    <row r="67" spans="2:14" x14ac:dyDescent="0.35">
      <c r="B67" s="91" t="s">
        <v>261</v>
      </c>
      <c r="C67" s="71" t="s">
        <v>240</v>
      </c>
      <c r="D67" s="72" t="s">
        <v>241</v>
      </c>
      <c r="E67" s="71" t="s">
        <v>257</v>
      </c>
      <c r="F67" s="71" t="s">
        <v>258</v>
      </c>
      <c r="G67" s="73" t="s">
        <v>261</v>
      </c>
      <c r="H67" s="73" t="s">
        <v>258</v>
      </c>
      <c r="I67" s="71" t="s">
        <v>1423</v>
      </c>
      <c r="J67" s="72" t="s">
        <v>173</v>
      </c>
      <c r="K67" s="71" t="s">
        <v>12</v>
      </c>
      <c r="L67" s="74">
        <v>934168.13483146066</v>
      </c>
      <c r="M67" s="78" t="s">
        <v>1302</v>
      </c>
      <c r="N67" s="79" t="s">
        <v>4090</v>
      </c>
    </row>
    <row r="68" spans="2:14" x14ac:dyDescent="0.35">
      <c r="B68" s="91" t="s">
        <v>264</v>
      </c>
      <c r="C68" s="71" t="s">
        <v>240</v>
      </c>
      <c r="D68" s="72" t="s">
        <v>241</v>
      </c>
      <c r="E68" s="71" t="s">
        <v>262</v>
      </c>
      <c r="F68" s="71" t="s">
        <v>263</v>
      </c>
      <c r="G68" s="73" t="s">
        <v>264</v>
      </c>
      <c r="H68" s="73" t="s">
        <v>263</v>
      </c>
      <c r="I68" s="71" t="s">
        <v>1425</v>
      </c>
      <c r="J68" s="72" t="s">
        <v>170</v>
      </c>
      <c r="K68" s="71" t="s">
        <v>12</v>
      </c>
      <c r="L68" s="74">
        <v>3221.3146067415728</v>
      </c>
      <c r="M68" s="75" t="s">
        <v>1303</v>
      </c>
      <c r="N68" s="76" t="s">
        <v>1304</v>
      </c>
    </row>
    <row r="69" spans="2:14" x14ac:dyDescent="0.35">
      <c r="B69" s="91" t="s">
        <v>265</v>
      </c>
      <c r="C69" s="71" t="s">
        <v>240</v>
      </c>
      <c r="D69" s="72" t="s">
        <v>241</v>
      </c>
      <c r="E69" s="71" t="s">
        <v>262</v>
      </c>
      <c r="F69" s="71" t="s">
        <v>263</v>
      </c>
      <c r="G69" s="73" t="s">
        <v>265</v>
      </c>
      <c r="H69" s="73" t="s">
        <v>263</v>
      </c>
      <c r="I69" s="71" t="s">
        <v>1424</v>
      </c>
      <c r="J69" s="72" t="s">
        <v>170</v>
      </c>
      <c r="K69" s="71" t="s">
        <v>12</v>
      </c>
      <c r="L69" s="74">
        <v>2818.6395131086142</v>
      </c>
      <c r="M69" s="78" t="s">
        <v>1302</v>
      </c>
      <c r="N69" s="76" t="s">
        <v>1304</v>
      </c>
    </row>
    <row r="70" spans="2:14" x14ac:dyDescent="0.35">
      <c r="B70" s="91" t="s">
        <v>266</v>
      </c>
      <c r="C70" s="71" t="s">
        <v>240</v>
      </c>
      <c r="D70" s="72" t="s">
        <v>241</v>
      </c>
      <c r="E70" s="71" t="s">
        <v>262</v>
      </c>
      <c r="F70" s="71" t="s">
        <v>263</v>
      </c>
      <c r="G70" s="73" t="s">
        <v>266</v>
      </c>
      <c r="H70" s="73" t="s">
        <v>263</v>
      </c>
      <c r="I70" s="71" t="s">
        <v>1423</v>
      </c>
      <c r="J70" s="72" t="s">
        <v>173</v>
      </c>
      <c r="K70" s="71" t="s">
        <v>12</v>
      </c>
      <c r="L70" s="74">
        <v>32213.044943820223</v>
      </c>
      <c r="M70" s="78" t="s">
        <v>1302</v>
      </c>
      <c r="N70" s="79" t="s">
        <v>4090</v>
      </c>
    </row>
    <row r="71" spans="2:14" x14ac:dyDescent="0.35">
      <c r="B71" s="91" t="s">
        <v>269</v>
      </c>
      <c r="C71" s="71" t="s">
        <v>240</v>
      </c>
      <c r="D71" s="72" t="s">
        <v>241</v>
      </c>
      <c r="E71" s="71" t="s">
        <v>267</v>
      </c>
      <c r="F71" s="71" t="s">
        <v>268</v>
      </c>
      <c r="G71" s="73" t="s">
        <v>269</v>
      </c>
      <c r="H71" s="73" t="s">
        <v>268</v>
      </c>
      <c r="I71" s="71" t="s">
        <v>1425</v>
      </c>
      <c r="J71" s="72" t="s">
        <v>170</v>
      </c>
      <c r="K71" s="71" t="s">
        <v>12</v>
      </c>
      <c r="L71" s="74">
        <v>93416.820224719108</v>
      </c>
      <c r="M71" s="75" t="s">
        <v>1303</v>
      </c>
      <c r="N71" s="76" t="s">
        <v>1304</v>
      </c>
    </row>
    <row r="72" spans="2:14" x14ac:dyDescent="0.35">
      <c r="B72" s="91" t="s">
        <v>270</v>
      </c>
      <c r="C72" s="71" t="s">
        <v>240</v>
      </c>
      <c r="D72" s="72" t="s">
        <v>241</v>
      </c>
      <c r="E72" s="71" t="s">
        <v>267</v>
      </c>
      <c r="F72" s="71" t="s">
        <v>268</v>
      </c>
      <c r="G72" s="73" t="s">
        <v>270</v>
      </c>
      <c r="H72" s="73" t="s">
        <v>268</v>
      </c>
      <c r="I72" s="71" t="s">
        <v>1424</v>
      </c>
      <c r="J72" s="72" t="s">
        <v>170</v>
      </c>
      <c r="K72" s="71" t="s">
        <v>12</v>
      </c>
      <c r="L72" s="74">
        <v>81739.708801498127</v>
      </c>
      <c r="M72" s="78" t="s">
        <v>1302</v>
      </c>
      <c r="N72" s="76" t="s">
        <v>1304</v>
      </c>
    </row>
    <row r="73" spans="2:14" x14ac:dyDescent="0.35">
      <c r="B73" s="91" t="s">
        <v>271</v>
      </c>
      <c r="C73" s="71" t="s">
        <v>240</v>
      </c>
      <c r="D73" s="72" t="s">
        <v>241</v>
      </c>
      <c r="E73" s="71" t="s">
        <v>267</v>
      </c>
      <c r="F73" s="71" t="s">
        <v>268</v>
      </c>
      <c r="G73" s="73" t="s">
        <v>271</v>
      </c>
      <c r="H73" s="73" t="s">
        <v>268</v>
      </c>
      <c r="I73" s="71" t="s">
        <v>1423</v>
      </c>
      <c r="J73" s="72" t="s">
        <v>173</v>
      </c>
      <c r="K73" s="71" t="s">
        <v>12</v>
      </c>
      <c r="L73" s="74">
        <v>934168.13483146066</v>
      </c>
      <c r="M73" s="78" t="s">
        <v>1302</v>
      </c>
      <c r="N73" s="79" t="s">
        <v>4090</v>
      </c>
    </row>
    <row r="74" spans="2:14" x14ac:dyDescent="0.35">
      <c r="B74" s="91" t="s">
        <v>274</v>
      </c>
      <c r="C74" s="71" t="s">
        <v>240</v>
      </c>
      <c r="D74" s="72" t="s">
        <v>241</v>
      </c>
      <c r="E74" s="71" t="s">
        <v>272</v>
      </c>
      <c r="F74" s="71" t="s">
        <v>273</v>
      </c>
      <c r="G74" s="73" t="s">
        <v>274</v>
      </c>
      <c r="H74" s="73" t="s">
        <v>273</v>
      </c>
      <c r="I74" s="71" t="s">
        <v>1425</v>
      </c>
      <c r="J74" s="72" t="s">
        <v>170</v>
      </c>
      <c r="K74" s="71" t="s">
        <v>12</v>
      </c>
      <c r="L74" s="74">
        <v>3221.3146067415728</v>
      </c>
      <c r="M74" s="75" t="s">
        <v>1303</v>
      </c>
      <c r="N74" s="76" t="s">
        <v>1304</v>
      </c>
    </row>
    <row r="75" spans="2:14" x14ac:dyDescent="0.35">
      <c r="B75" s="91" t="s">
        <v>275</v>
      </c>
      <c r="C75" s="71" t="s">
        <v>240</v>
      </c>
      <c r="D75" s="72" t="s">
        <v>241</v>
      </c>
      <c r="E75" s="71" t="s">
        <v>272</v>
      </c>
      <c r="F75" s="71" t="s">
        <v>273</v>
      </c>
      <c r="G75" s="73" t="s">
        <v>275</v>
      </c>
      <c r="H75" s="73" t="s">
        <v>273</v>
      </c>
      <c r="I75" s="71" t="s">
        <v>1424</v>
      </c>
      <c r="J75" s="72" t="s">
        <v>170</v>
      </c>
      <c r="K75" s="71" t="s">
        <v>12</v>
      </c>
      <c r="L75" s="74">
        <v>2818.6395131086142</v>
      </c>
      <c r="M75" s="78" t="s">
        <v>1302</v>
      </c>
      <c r="N75" s="76" t="s">
        <v>1304</v>
      </c>
    </row>
    <row r="76" spans="2:14" x14ac:dyDescent="0.35">
      <c r="B76" s="91" t="s">
        <v>276</v>
      </c>
      <c r="C76" s="71" t="s">
        <v>240</v>
      </c>
      <c r="D76" s="72" t="s">
        <v>241</v>
      </c>
      <c r="E76" s="71" t="s">
        <v>272</v>
      </c>
      <c r="F76" s="71" t="s">
        <v>273</v>
      </c>
      <c r="G76" s="73" t="s">
        <v>276</v>
      </c>
      <c r="H76" s="73" t="s">
        <v>273</v>
      </c>
      <c r="I76" s="71" t="s">
        <v>1423</v>
      </c>
      <c r="J76" s="72" t="s">
        <v>173</v>
      </c>
      <c r="K76" s="71" t="s">
        <v>12</v>
      </c>
      <c r="L76" s="74">
        <v>32213.044943820223</v>
      </c>
      <c r="M76" s="78" t="s">
        <v>1302</v>
      </c>
      <c r="N76" s="79" t="s">
        <v>4090</v>
      </c>
    </row>
    <row r="77" spans="2:14" x14ac:dyDescent="0.35">
      <c r="B77" s="91" t="s">
        <v>279</v>
      </c>
      <c r="C77" s="71" t="s">
        <v>240</v>
      </c>
      <c r="D77" s="72" t="s">
        <v>241</v>
      </c>
      <c r="E77" s="71" t="s">
        <v>277</v>
      </c>
      <c r="F77" s="71" t="s">
        <v>278</v>
      </c>
      <c r="G77" s="73" t="s">
        <v>279</v>
      </c>
      <c r="H77" s="73" t="s">
        <v>278</v>
      </c>
      <c r="I77" s="71" t="s">
        <v>1425</v>
      </c>
      <c r="J77" s="72" t="s">
        <v>170</v>
      </c>
      <c r="K77" s="71" t="s">
        <v>12</v>
      </c>
      <c r="L77" s="74">
        <v>93416.820224719108</v>
      </c>
      <c r="M77" s="75" t="s">
        <v>1303</v>
      </c>
      <c r="N77" s="76" t="s">
        <v>1304</v>
      </c>
    </row>
    <row r="78" spans="2:14" x14ac:dyDescent="0.35">
      <c r="B78" s="91" t="s">
        <v>280</v>
      </c>
      <c r="C78" s="71" t="s">
        <v>240</v>
      </c>
      <c r="D78" s="72" t="s">
        <v>241</v>
      </c>
      <c r="E78" s="71" t="s">
        <v>277</v>
      </c>
      <c r="F78" s="71" t="s">
        <v>278</v>
      </c>
      <c r="G78" s="73" t="s">
        <v>280</v>
      </c>
      <c r="H78" s="73" t="s">
        <v>278</v>
      </c>
      <c r="I78" s="71" t="s">
        <v>1424</v>
      </c>
      <c r="J78" s="72" t="s">
        <v>170</v>
      </c>
      <c r="K78" s="71" t="s">
        <v>12</v>
      </c>
      <c r="L78" s="74">
        <v>81739.708801498127</v>
      </c>
      <c r="M78" s="78" t="s">
        <v>1302</v>
      </c>
      <c r="N78" s="76" t="s">
        <v>1304</v>
      </c>
    </row>
    <row r="79" spans="2:14" x14ac:dyDescent="0.35">
      <c r="B79" s="91" t="s">
        <v>281</v>
      </c>
      <c r="C79" s="71" t="s">
        <v>240</v>
      </c>
      <c r="D79" s="72" t="s">
        <v>241</v>
      </c>
      <c r="E79" s="71" t="s">
        <v>277</v>
      </c>
      <c r="F79" s="71" t="s">
        <v>278</v>
      </c>
      <c r="G79" s="73" t="s">
        <v>281</v>
      </c>
      <c r="H79" s="73" t="s">
        <v>278</v>
      </c>
      <c r="I79" s="71" t="s">
        <v>1423</v>
      </c>
      <c r="J79" s="72" t="s">
        <v>173</v>
      </c>
      <c r="K79" s="71" t="s">
        <v>12</v>
      </c>
      <c r="L79" s="74">
        <v>934168.13483146066</v>
      </c>
      <c r="M79" s="78" t="s">
        <v>1302</v>
      </c>
      <c r="N79" s="79" t="s">
        <v>4090</v>
      </c>
    </row>
    <row r="80" spans="2:14" x14ac:dyDescent="0.35">
      <c r="B80" s="91" t="s">
        <v>284</v>
      </c>
      <c r="C80" s="71" t="s">
        <v>240</v>
      </c>
      <c r="D80" s="72" t="s">
        <v>241</v>
      </c>
      <c r="E80" s="71" t="s">
        <v>282</v>
      </c>
      <c r="F80" s="71" t="s">
        <v>283</v>
      </c>
      <c r="G80" s="73" t="s">
        <v>284</v>
      </c>
      <c r="H80" s="73" t="s">
        <v>283</v>
      </c>
      <c r="I80" s="71" t="s">
        <v>1425</v>
      </c>
      <c r="J80" s="72" t="s">
        <v>170</v>
      </c>
      <c r="K80" s="71" t="s">
        <v>12</v>
      </c>
      <c r="L80" s="74">
        <v>3221.3146067415728</v>
      </c>
      <c r="M80" s="75" t="s">
        <v>1303</v>
      </c>
      <c r="N80" s="76" t="s">
        <v>1304</v>
      </c>
    </row>
    <row r="81" spans="2:14" x14ac:dyDescent="0.35">
      <c r="B81" s="91" t="s">
        <v>285</v>
      </c>
      <c r="C81" s="71" t="s">
        <v>240</v>
      </c>
      <c r="D81" s="72" t="s">
        <v>241</v>
      </c>
      <c r="E81" s="71" t="s">
        <v>282</v>
      </c>
      <c r="F81" s="71" t="s">
        <v>283</v>
      </c>
      <c r="G81" s="73" t="s">
        <v>285</v>
      </c>
      <c r="H81" s="73" t="s">
        <v>283</v>
      </c>
      <c r="I81" s="71" t="s">
        <v>1424</v>
      </c>
      <c r="J81" s="72" t="s">
        <v>170</v>
      </c>
      <c r="K81" s="71" t="s">
        <v>12</v>
      </c>
      <c r="L81" s="74">
        <v>2818.6395131086142</v>
      </c>
      <c r="M81" s="78" t="s">
        <v>1302</v>
      </c>
      <c r="N81" s="76" t="s">
        <v>1304</v>
      </c>
    </row>
    <row r="82" spans="2:14" x14ac:dyDescent="0.35">
      <c r="B82" s="91" t="s">
        <v>286</v>
      </c>
      <c r="C82" s="71" t="s">
        <v>240</v>
      </c>
      <c r="D82" s="72" t="s">
        <v>241</v>
      </c>
      <c r="E82" s="71" t="s">
        <v>282</v>
      </c>
      <c r="F82" s="71" t="s">
        <v>283</v>
      </c>
      <c r="G82" s="73" t="s">
        <v>286</v>
      </c>
      <c r="H82" s="73" t="s">
        <v>283</v>
      </c>
      <c r="I82" s="71" t="s">
        <v>1423</v>
      </c>
      <c r="J82" s="72" t="s">
        <v>173</v>
      </c>
      <c r="K82" s="71" t="s">
        <v>12</v>
      </c>
      <c r="L82" s="74">
        <v>32213.044943820223</v>
      </c>
      <c r="M82" s="78" t="s">
        <v>1302</v>
      </c>
      <c r="N82" s="79" t="s">
        <v>4090</v>
      </c>
    </row>
    <row r="83" spans="2:14" x14ac:dyDescent="0.35">
      <c r="B83" s="91" t="s">
        <v>289</v>
      </c>
      <c r="C83" s="71" t="s">
        <v>240</v>
      </c>
      <c r="D83" s="72" t="s">
        <v>241</v>
      </c>
      <c r="E83" s="71" t="s">
        <v>287</v>
      </c>
      <c r="F83" s="71" t="s">
        <v>288</v>
      </c>
      <c r="G83" s="73" t="s">
        <v>289</v>
      </c>
      <c r="H83" s="73" t="s">
        <v>288</v>
      </c>
      <c r="I83" s="71" t="s">
        <v>1425</v>
      </c>
      <c r="J83" s="72" t="s">
        <v>170</v>
      </c>
      <c r="K83" s="71" t="s">
        <v>12</v>
      </c>
      <c r="L83" s="74">
        <v>93416.820224719108</v>
      </c>
      <c r="M83" s="75" t="s">
        <v>1303</v>
      </c>
      <c r="N83" s="76" t="s">
        <v>1304</v>
      </c>
    </row>
    <row r="84" spans="2:14" x14ac:dyDescent="0.35">
      <c r="B84" s="91" t="s">
        <v>290</v>
      </c>
      <c r="C84" s="71" t="s">
        <v>240</v>
      </c>
      <c r="D84" s="72" t="s">
        <v>241</v>
      </c>
      <c r="E84" s="71" t="s">
        <v>287</v>
      </c>
      <c r="F84" s="71" t="s">
        <v>288</v>
      </c>
      <c r="G84" s="73" t="s">
        <v>290</v>
      </c>
      <c r="H84" s="73" t="s">
        <v>288</v>
      </c>
      <c r="I84" s="71" t="s">
        <v>1424</v>
      </c>
      <c r="J84" s="72" t="s">
        <v>170</v>
      </c>
      <c r="K84" s="71" t="s">
        <v>12</v>
      </c>
      <c r="L84" s="74">
        <v>81739.708801498127</v>
      </c>
      <c r="M84" s="78" t="s">
        <v>1302</v>
      </c>
      <c r="N84" s="76" t="s">
        <v>1304</v>
      </c>
    </row>
    <row r="85" spans="2:14" x14ac:dyDescent="0.35">
      <c r="B85" s="91" t="s">
        <v>291</v>
      </c>
      <c r="C85" s="71" t="s">
        <v>240</v>
      </c>
      <c r="D85" s="72" t="s">
        <v>241</v>
      </c>
      <c r="E85" s="71" t="s">
        <v>287</v>
      </c>
      <c r="F85" s="71" t="s">
        <v>288</v>
      </c>
      <c r="G85" s="73" t="s">
        <v>291</v>
      </c>
      <c r="H85" s="73" t="s">
        <v>288</v>
      </c>
      <c r="I85" s="71" t="s">
        <v>1423</v>
      </c>
      <c r="J85" s="72" t="s">
        <v>173</v>
      </c>
      <c r="K85" s="71" t="s">
        <v>12</v>
      </c>
      <c r="L85" s="74">
        <v>934168.13483146066</v>
      </c>
      <c r="M85" s="78" t="s">
        <v>1302</v>
      </c>
      <c r="N85" s="79" t="s">
        <v>4090</v>
      </c>
    </row>
    <row r="86" spans="2:14" x14ac:dyDescent="0.35">
      <c r="B86" s="91" t="s">
        <v>294</v>
      </c>
      <c r="C86" s="71" t="s">
        <v>240</v>
      </c>
      <c r="D86" s="72" t="s">
        <v>241</v>
      </c>
      <c r="E86" s="71" t="s">
        <v>292</v>
      </c>
      <c r="F86" s="71" t="s">
        <v>293</v>
      </c>
      <c r="G86" s="73" t="s">
        <v>294</v>
      </c>
      <c r="H86" s="73" t="s">
        <v>293</v>
      </c>
      <c r="I86" s="71" t="s">
        <v>1425</v>
      </c>
      <c r="J86" s="72" t="s">
        <v>170</v>
      </c>
      <c r="K86" s="71" t="s">
        <v>12</v>
      </c>
      <c r="L86" s="74">
        <v>3221.3146067415728</v>
      </c>
      <c r="M86" s="75" t="s">
        <v>1303</v>
      </c>
      <c r="N86" s="76" t="s">
        <v>1304</v>
      </c>
    </row>
    <row r="87" spans="2:14" x14ac:dyDescent="0.35">
      <c r="B87" s="91" t="s">
        <v>295</v>
      </c>
      <c r="C87" s="71" t="s">
        <v>240</v>
      </c>
      <c r="D87" s="72" t="s">
        <v>241</v>
      </c>
      <c r="E87" s="71" t="s">
        <v>292</v>
      </c>
      <c r="F87" s="71" t="s">
        <v>293</v>
      </c>
      <c r="G87" s="73" t="s">
        <v>295</v>
      </c>
      <c r="H87" s="73" t="s">
        <v>293</v>
      </c>
      <c r="I87" s="71" t="s">
        <v>1424</v>
      </c>
      <c r="J87" s="72" t="s">
        <v>170</v>
      </c>
      <c r="K87" s="71" t="s">
        <v>12</v>
      </c>
      <c r="L87" s="74">
        <v>2818.6395131086142</v>
      </c>
      <c r="M87" s="78" t="s">
        <v>1302</v>
      </c>
      <c r="N87" s="76" t="s">
        <v>1304</v>
      </c>
    </row>
    <row r="88" spans="2:14" x14ac:dyDescent="0.35">
      <c r="B88" s="91" t="s">
        <v>296</v>
      </c>
      <c r="C88" s="71" t="s">
        <v>240</v>
      </c>
      <c r="D88" s="72" t="s">
        <v>241</v>
      </c>
      <c r="E88" s="71" t="s">
        <v>292</v>
      </c>
      <c r="F88" s="71" t="s">
        <v>293</v>
      </c>
      <c r="G88" s="73" t="s">
        <v>296</v>
      </c>
      <c r="H88" s="73" t="s">
        <v>293</v>
      </c>
      <c r="I88" s="71" t="s">
        <v>1423</v>
      </c>
      <c r="J88" s="72" t="s">
        <v>173</v>
      </c>
      <c r="K88" s="71" t="s">
        <v>12</v>
      </c>
      <c r="L88" s="74">
        <v>32213.044943820223</v>
      </c>
      <c r="M88" s="78" t="s">
        <v>1302</v>
      </c>
      <c r="N88" s="79" t="s">
        <v>4090</v>
      </c>
    </row>
    <row r="89" spans="2:14" x14ac:dyDescent="0.35">
      <c r="B89" s="91" t="s">
        <v>299</v>
      </c>
      <c r="C89" s="71" t="s">
        <v>240</v>
      </c>
      <c r="D89" s="72" t="s">
        <v>241</v>
      </c>
      <c r="E89" s="71" t="s">
        <v>297</v>
      </c>
      <c r="F89" s="71" t="s">
        <v>298</v>
      </c>
      <c r="G89" s="73" t="s">
        <v>299</v>
      </c>
      <c r="H89" s="73" t="s">
        <v>298</v>
      </c>
      <c r="I89" s="71" t="s">
        <v>1425</v>
      </c>
      <c r="J89" s="72" t="s">
        <v>170</v>
      </c>
      <c r="K89" s="71" t="s">
        <v>12</v>
      </c>
      <c r="L89" s="74">
        <v>3221.3146067415728</v>
      </c>
      <c r="M89" s="75" t="s">
        <v>1303</v>
      </c>
      <c r="N89" s="76" t="s">
        <v>1304</v>
      </c>
    </row>
    <row r="90" spans="2:14" x14ac:dyDescent="0.35">
      <c r="B90" s="91" t="s">
        <v>300</v>
      </c>
      <c r="C90" s="71" t="s">
        <v>240</v>
      </c>
      <c r="D90" s="72" t="s">
        <v>241</v>
      </c>
      <c r="E90" s="71" t="s">
        <v>297</v>
      </c>
      <c r="F90" s="71" t="s">
        <v>298</v>
      </c>
      <c r="G90" s="73" t="s">
        <v>300</v>
      </c>
      <c r="H90" s="73" t="s">
        <v>298</v>
      </c>
      <c r="I90" s="71" t="s">
        <v>1424</v>
      </c>
      <c r="J90" s="72" t="s">
        <v>170</v>
      </c>
      <c r="K90" s="71" t="s">
        <v>12</v>
      </c>
      <c r="L90" s="74">
        <v>2818.6395131086142</v>
      </c>
      <c r="M90" s="78" t="s">
        <v>1302</v>
      </c>
      <c r="N90" s="76" t="s">
        <v>1304</v>
      </c>
    </row>
    <row r="91" spans="2:14" x14ac:dyDescent="0.35">
      <c r="B91" s="91" t="s">
        <v>301</v>
      </c>
      <c r="C91" s="71" t="s">
        <v>240</v>
      </c>
      <c r="D91" s="72" t="s">
        <v>241</v>
      </c>
      <c r="E91" s="71" t="s">
        <v>297</v>
      </c>
      <c r="F91" s="71" t="s">
        <v>298</v>
      </c>
      <c r="G91" s="73" t="s">
        <v>301</v>
      </c>
      <c r="H91" s="73" t="s">
        <v>298</v>
      </c>
      <c r="I91" s="71" t="s">
        <v>1423</v>
      </c>
      <c r="J91" s="72" t="s">
        <v>173</v>
      </c>
      <c r="K91" s="71" t="s">
        <v>12</v>
      </c>
      <c r="L91" s="74">
        <v>32213.044943820223</v>
      </c>
      <c r="M91" s="78" t="s">
        <v>1302</v>
      </c>
      <c r="N91" s="79" t="s">
        <v>4090</v>
      </c>
    </row>
    <row r="92" spans="2:14" x14ac:dyDescent="0.35">
      <c r="B92" s="91" t="s">
        <v>304</v>
      </c>
      <c r="C92" s="71" t="s">
        <v>240</v>
      </c>
      <c r="D92" s="72" t="s">
        <v>241</v>
      </c>
      <c r="E92" s="71" t="s">
        <v>302</v>
      </c>
      <c r="F92" s="71" t="s">
        <v>303</v>
      </c>
      <c r="G92" s="73" t="s">
        <v>304</v>
      </c>
      <c r="H92" s="73" t="s">
        <v>303</v>
      </c>
      <c r="I92" s="71" t="s">
        <v>1425</v>
      </c>
      <c r="J92" s="72" t="s">
        <v>170</v>
      </c>
      <c r="K92" s="71" t="s">
        <v>12</v>
      </c>
      <c r="L92" s="74">
        <v>93416.820224719108</v>
      </c>
      <c r="M92" s="75" t="s">
        <v>1303</v>
      </c>
      <c r="N92" s="76" t="s">
        <v>1304</v>
      </c>
    </row>
    <row r="93" spans="2:14" x14ac:dyDescent="0.35">
      <c r="B93" s="91" t="s">
        <v>305</v>
      </c>
      <c r="C93" s="71" t="s">
        <v>240</v>
      </c>
      <c r="D93" s="72" t="s">
        <v>241</v>
      </c>
      <c r="E93" s="71" t="s">
        <v>302</v>
      </c>
      <c r="F93" s="71" t="s">
        <v>303</v>
      </c>
      <c r="G93" s="73" t="s">
        <v>305</v>
      </c>
      <c r="H93" s="73" t="s">
        <v>303</v>
      </c>
      <c r="I93" s="71" t="s">
        <v>1424</v>
      </c>
      <c r="J93" s="72" t="s">
        <v>170</v>
      </c>
      <c r="K93" s="71" t="s">
        <v>12</v>
      </c>
      <c r="L93" s="74">
        <v>81739.708801498127</v>
      </c>
      <c r="M93" s="78" t="s">
        <v>1302</v>
      </c>
      <c r="N93" s="76" t="s">
        <v>1304</v>
      </c>
    </row>
    <row r="94" spans="2:14" x14ac:dyDescent="0.35">
      <c r="B94" s="91" t="s">
        <v>306</v>
      </c>
      <c r="C94" s="71" t="s">
        <v>240</v>
      </c>
      <c r="D94" s="72" t="s">
        <v>241</v>
      </c>
      <c r="E94" s="71" t="s">
        <v>302</v>
      </c>
      <c r="F94" s="71" t="s">
        <v>303</v>
      </c>
      <c r="G94" s="73" t="s">
        <v>306</v>
      </c>
      <c r="H94" s="73" t="s">
        <v>303</v>
      </c>
      <c r="I94" s="71" t="s">
        <v>1423</v>
      </c>
      <c r="J94" s="72" t="s">
        <v>173</v>
      </c>
      <c r="K94" s="71" t="s">
        <v>12</v>
      </c>
      <c r="L94" s="74">
        <v>934168.13483146066</v>
      </c>
      <c r="M94" s="78" t="s">
        <v>1302</v>
      </c>
      <c r="N94" s="79" t="s">
        <v>4090</v>
      </c>
    </row>
    <row r="95" spans="2:14" x14ac:dyDescent="0.35">
      <c r="B95" s="91" t="s">
        <v>309</v>
      </c>
      <c r="C95" s="71" t="s">
        <v>240</v>
      </c>
      <c r="D95" s="72" t="s">
        <v>241</v>
      </c>
      <c r="E95" s="71" t="s">
        <v>307</v>
      </c>
      <c r="F95" s="71" t="s">
        <v>308</v>
      </c>
      <c r="G95" s="73" t="s">
        <v>309</v>
      </c>
      <c r="H95" s="73" t="s">
        <v>308</v>
      </c>
      <c r="I95" s="71" t="s">
        <v>1425</v>
      </c>
      <c r="J95" s="72" t="s">
        <v>170</v>
      </c>
      <c r="K95" s="71" t="s">
        <v>12</v>
      </c>
      <c r="L95" s="74">
        <v>25770.213483146068</v>
      </c>
      <c r="M95" s="75" t="s">
        <v>1303</v>
      </c>
      <c r="N95" s="76" t="s">
        <v>1304</v>
      </c>
    </row>
    <row r="96" spans="2:14" x14ac:dyDescent="0.35">
      <c r="B96" s="91" t="s">
        <v>310</v>
      </c>
      <c r="C96" s="71" t="s">
        <v>240</v>
      </c>
      <c r="D96" s="72" t="s">
        <v>241</v>
      </c>
      <c r="E96" s="71" t="s">
        <v>307</v>
      </c>
      <c r="F96" s="71" t="s">
        <v>308</v>
      </c>
      <c r="G96" s="73" t="s">
        <v>310</v>
      </c>
      <c r="H96" s="73" t="s">
        <v>308</v>
      </c>
      <c r="I96" s="71" t="s">
        <v>1424</v>
      </c>
      <c r="J96" s="72" t="s">
        <v>170</v>
      </c>
      <c r="K96" s="71" t="s">
        <v>12</v>
      </c>
      <c r="L96" s="74">
        <v>22548.940074906364</v>
      </c>
      <c r="M96" s="78" t="s">
        <v>1302</v>
      </c>
      <c r="N96" s="76" t="s">
        <v>1304</v>
      </c>
    </row>
    <row r="97" spans="2:14" x14ac:dyDescent="0.35">
      <c r="B97" s="91" t="s">
        <v>311</v>
      </c>
      <c r="C97" s="71" t="s">
        <v>240</v>
      </c>
      <c r="D97" s="72" t="s">
        <v>241</v>
      </c>
      <c r="E97" s="71" t="s">
        <v>307</v>
      </c>
      <c r="F97" s="71" t="s">
        <v>308</v>
      </c>
      <c r="G97" s="73" t="s">
        <v>311</v>
      </c>
      <c r="H97" s="73" t="s">
        <v>308</v>
      </c>
      <c r="I97" s="71" t="s">
        <v>1423</v>
      </c>
      <c r="J97" s="72" t="s">
        <v>173</v>
      </c>
      <c r="K97" s="71" t="s">
        <v>12</v>
      </c>
      <c r="L97" s="74">
        <v>257702.08988764044</v>
      </c>
      <c r="M97" s="78" t="s">
        <v>1302</v>
      </c>
      <c r="N97" s="79" t="s">
        <v>4090</v>
      </c>
    </row>
    <row r="98" spans="2:14" x14ac:dyDescent="0.35">
      <c r="B98" s="91" t="s">
        <v>314</v>
      </c>
      <c r="C98" s="71" t="s">
        <v>240</v>
      </c>
      <c r="D98" s="72" t="s">
        <v>241</v>
      </c>
      <c r="E98" s="71" t="s">
        <v>312</v>
      </c>
      <c r="F98" s="71" t="s">
        <v>313</v>
      </c>
      <c r="G98" s="73" t="s">
        <v>314</v>
      </c>
      <c r="H98" s="73" t="s">
        <v>313</v>
      </c>
      <c r="I98" s="71" t="s">
        <v>1425</v>
      </c>
      <c r="J98" s="72" t="s">
        <v>170</v>
      </c>
      <c r="K98" s="71" t="s">
        <v>12</v>
      </c>
      <c r="L98" s="74">
        <v>3221.3146067415728</v>
      </c>
      <c r="M98" s="75" t="s">
        <v>1303</v>
      </c>
      <c r="N98" s="76" t="s">
        <v>1304</v>
      </c>
    </row>
    <row r="99" spans="2:14" x14ac:dyDescent="0.35">
      <c r="B99" s="91" t="s">
        <v>315</v>
      </c>
      <c r="C99" s="71" t="s">
        <v>240</v>
      </c>
      <c r="D99" s="72" t="s">
        <v>241</v>
      </c>
      <c r="E99" s="71" t="s">
        <v>312</v>
      </c>
      <c r="F99" s="71" t="s">
        <v>313</v>
      </c>
      <c r="G99" s="73" t="s">
        <v>315</v>
      </c>
      <c r="H99" s="73" t="s">
        <v>313</v>
      </c>
      <c r="I99" s="71" t="s">
        <v>1424</v>
      </c>
      <c r="J99" s="72" t="s">
        <v>170</v>
      </c>
      <c r="K99" s="71" t="s">
        <v>12</v>
      </c>
      <c r="L99" s="74">
        <v>2818.6395131086142</v>
      </c>
      <c r="M99" s="78" t="s">
        <v>1302</v>
      </c>
      <c r="N99" s="76" t="s">
        <v>1304</v>
      </c>
    </row>
    <row r="100" spans="2:14" x14ac:dyDescent="0.35">
      <c r="B100" s="91" t="s">
        <v>316</v>
      </c>
      <c r="C100" s="71" t="s">
        <v>240</v>
      </c>
      <c r="D100" s="72" t="s">
        <v>241</v>
      </c>
      <c r="E100" s="71" t="s">
        <v>312</v>
      </c>
      <c r="F100" s="71" t="s">
        <v>313</v>
      </c>
      <c r="G100" s="73" t="s">
        <v>316</v>
      </c>
      <c r="H100" s="73" t="s">
        <v>313</v>
      </c>
      <c r="I100" s="71" t="s">
        <v>1423</v>
      </c>
      <c r="J100" s="72" t="s">
        <v>173</v>
      </c>
      <c r="K100" s="71" t="s">
        <v>12</v>
      </c>
      <c r="L100" s="74">
        <v>32213.044943820223</v>
      </c>
      <c r="M100" s="78" t="s">
        <v>1302</v>
      </c>
      <c r="N100" s="79" t="s">
        <v>4090</v>
      </c>
    </row>
    <row r="101" spans="2:14" x14ac:dyDescent="0.35">
      <c r="B101" s="91" t="s">
        <v>318</v>
      </c>
      <c r="C101" s="71" t="s">
        <v>240</v>
      </c>
      <c r="D101" s="72" t="s">
        <v>241</v>
      </c>
      <c r="E101" s="71" t="s">
        <v>107</v>
      </c>
      <c r="F101" s="71" t="s">
        <v>317</v>
      </c>
      <c r="G101" s="73" t="s">
        <v>318</v>
      </c>
      <c r="H101" s="73" t="s">
        <v>317</v>
      </c>
      <c r="I101" s="71" t="s">
        <v>1425</v>
      </c>
      <c r="J101" s="72" t="s">
        <v>170</v>
      </c>
      <c r="K101" s="71" t="s">
        <v>12</v>
      </c>
      <c r="L101" s="74">
        <v>199718.73033707865</v>
      </c>
      <c r="M101" s="75" t="s">
        <v>1303</v>
      </c>
      <c r="N101" s="76" t="s">
        <v>1304</v>
      </c>
    </row>
    <row r="102" spans="2:14" x14ac:dyDescent="0.35">
      <c r="B102" s="91" t="s">
        <v>319</v>
      </c>
      <c r="C102" s="71" t="s">
        <v>240</v>
      </c>
      <c r="D102" s="72" t="s">
        <v>241</v>
      </c>
      <c r="E102" s="71" t="s">
        <v>107</v>
      </c>
      <c r="F102" s="71" t="s">
        <v>317</v>
      </c>
      <c r="G102" s="73" t="s">
        <v>319</v>
      </c>
      <c r="H102" s="73" t="s">
        <v>317</v>
      </c>
      <c r="I102" s="71" t="s">
        <v>1424</v>
      </c>
      <c r="J102" s="72" t="s">
        <v>170</v>
      </c>
      <c r="K102" s="71" t="s">
        <v>12</v>
      </c>
      <c r="L102" s="74">
        <v>174753.89513108614</v>
      </c>
      <c r="M102" s="78" t="s">
        <v>1302</v>
      </c>
      <c r="N102" s="76" t="s">
        <v>1304</v>
      </c>
    </row>
    <row r="103" spans="2:14" x14ac:dyDescent="0.35">
      <c r="B103" s="91" t="s">
        <v>320</v>
      </c>
      <c r="C103" s="71" t="s">
        <v>240</v>
      </c>
      <c r="D103" s="72" t="s">
        <v>241</v>
      </c>
      <c r="E103" s="71" t="s">
        <v>107</v>
      </c>
      <c r="F103" s="71" t="s">
        <v>317</v>
      </c>
      <c r="G103" s="73" t="s">
        <v>320</v>
      </c>
      <c r="H103" s="73" t="s">
        <v>317</v>
      </c>
      <c r="I103" s="71" t="s">
        <v>1423</v>
      </c>
      <c r="J103" s="72" t="s">
        <v>173</v>
      </c>
      <c r="K103" s="71" t="s">
        <v>12</v>
      </c>
      <c r="L103" s="74">
        <v>1997187.3146067415</v>
      </c>
      <c r="M103" s="78" t="s">
        <v>1302</v>
      </c>
      <c r="N103" s="79" t="s">
        <v>4090</v>
      </c>
    </row>
    <row r="104" spans="2:14" x14ac:dyDescent="0.35">
      <c r="B104" s="91" t="s">
        <v>322</v>
      </c>
      <c r="C104" s="71" t="s">
        <v>240</v>
      </c>
      <c r="D104" s="72" t="s">
        <v>241</v>
      </c>
      <c r="E104" s="71" t="s">
        <v>106</v>
      </c>
      <c r="F104" s="71" t="s">
        <v>321</v>
      </c>
      <c r="G104" s="73" t="s">
        <v>322</v>
      </c>
      <c r="H104" s="73" t="s">
        <v>321</v>
      </c>
      <c r="I104" s="71" t="s">
        <v>1425</v>
      </c>
      <c r="J104" s="72" t="s">
        <v>170</v>
      </c>
      <c r="K104" s="71" t="s">
        <v>12</v>
      </c>
      <c r="L104" s="74">
        <v>199718.73033707865</v>
      </c>
      <c r="M104" s="75" t="s">
        <v>1303</v>
      </c>
      <c r="N104" s="76" t="s">
        <v>1304</v>
      </c>
    </row>
    <row r="105" spans="2:14" x14ac:dyDescent="0.35">
      <c r="B105" s="91" t="s">
        <v>323</v>
      </c>
      <c r="C105" s="71" t="s">
        <v>240</v>
      </c>
      <c r="D105" s="72" t="s">
        <v>241</v>
      </c>
      <c r="E105" s="71" t="s">
        <v>106</v>
      </c>
      <c r="F105" s="71" t="s">
        <v>321</v>
      </c>
      <c r="G105" s="73" t="s">
        <v>323</v>
      </c>
      <c r="H105" s="73" t="s">
        <v>321</v>
      </c>
      <c r="I105" s="71" t="s">
        <v>1424</v>
      </c>
      <c r="J105" s="72" t="s">
        <v>170</v>
      </c>
      <c r="K105" s="71" t="s">
        <v>12</v>
      </c>
      <c r="L105" s="74">
        <v>174753.89513108614</v>
      </c>
      <c r="M105" s="78" t="s">
        <v>1302</v>
      </c>
      <c r="N105" s="76" t="s">
        <v>1304</v>
      </c>
    </row>
    <row r="106" spans="2:14" x14ac:dyDescent="0.35">
      <c r="B106" s="91" t="s">
        <v>324</v>
      </c>
      <c r="C106" s="71" t="s">
        <v>240</v>
      </c>
      <c r="D106" s="72" t="s">
        <v>241</v>
      </c>
      <c r="E106" s="71" t="s">
        <v>106</v>
      </c>
      <c r="F106" s="71" t="s">
        <v>321</v>
      </c>
      <c r="G106" s="73" t="s">
        <v>324</v>
      </c>
      <c r="H106" s="73" t="s">
        <v>321</v>
      </c>
      <c r="I106" s="71" t="s">
        <v>1423</v>
      </c>
      <c r="J106" s="72" t="s">
        <v>173</v>
      </c>
      <c r="K106" s="71" t="s">
        <v>12</v>
      </c>
      <c r="L106" s="74">
        <v>1997187.3146067415</v>
      </c>
      <c r="M106" s="78" t="s">
        <v>1302</v>
      </c>
      <c r="N106" s="79" t="s">
        <v>4090</v>
      </c>
    </row>
    <row r="107" spans="2:14" x14ac:dyDescent="0.35">
      <c r="B107" s="91" t="s">
        <v>326</v>
      </c>
      <c r="C107" s="71" t="s">
        <v>240</v>
      </c>
      <c r="D107" s="72" t="s">
        <v>241</v>
      </c>
      <c r="E107" s="71" t="s">
        <v>33</v>
      </c>
      <c r="F107" s="71" t="s">
        <v>325</v>
      </c>
      <c r="G107" s="73" t="s">
        <v>326</v>
      </c>
      <c r="H107" s="73" t="s">
        <v>325</v>
      </c>
      <c r="I107" s="71" t="s">
        <v>1425</v>
      </c>
      <c r="J107" s="72" t="s">
        <v>170</v>
      </c>
      <c r="K107" s="71" t="s">
        <v>12</v>
      </c>
      <c r="L107" s="74">
        <v>199718.73033707865</v>
      </c>
      <c r="M107" s="75" t="s">
        <v>1303</v>
      </c>
      <c r="N107" s="76" t="s">
        <v>1304</v>
      </c>
    </row>
    <row r="108" spans="2:14" x14ac:dyDescent="0.35">
      <c r="B108" s="91" t="s">
        <v>327</v>
      </c>
      <c r="C108" s="71" t="s">
        <v>240</v>
      </c>
      <c r="D108" s="72" t="s">
        <v>241</v>
      </c>
      <c r="E108" s="71" t="s">
        <v>33</v>
      </c>
      <c r="F108" s="71" t="s">
        <v>325</v>
      </c>
      <c r="G108" s="73" t="s">
        <v>327</v>
      </c>
      <c r="H108" s="73" t="s">
        <v>325</v>
      </c>
      <c r="I108" s="71" t="s">
        <v>1424</v>
      </c>
      <c r="J108" s="72" t="s">
        <v>170</v>
      </c>
      <c r="K108" s="71" t="s">
        <v>12</v>
      </c>
      <c r="L108" s="74">
        <v>174753.89513108614</v>
      </c>
      <c r="M108" s="78" t="s">
        <v>1302</v>
      </c>
      <c r="N108" s="76" t="s">
        <v>1304</v>
      </c>
    </row>
    <row r="109" spans="2:14" x14ac:dyDescent="0.35">
      <c r="B109" s="91" t="s">
        <v>328</v>
      </c>
      <c r="C109" s="71" t="s">
        <v>240</v>
      </c>
      <c r="D109" s="72" t="s">
        <v>241</v>
      </c>
      <c r="E109" s="71" t="s">
        <v>33</v>
      </c>
      <c r="F109" s="71" t="s">
        <v>325</v>
      </c>
      <c r="G109" s="73" t="s">
        <v>328</v>
      </c>
      <c r="H109" s="73" t="s">
        <v>325</v>
      </c>
      <c r="I109" s="71" t="s">
        <v>1423</v>
      </c>
      <c r="J109" s="72" t="s">
        <v>173</v>
      </c>
      <c r="K109" s="71" t="s">
        <v>12</v>
      </c>
      <c r="L109" s="74">
        <v>1997187.3146067415</v>
      </c>
      <c r="M109" s="78" t="s">
        <v>1302</v>
      </c>
      <c r="N109" s="79" t="s">
        <v>4090</v>
      </c>
    </row>
    <row r="110" spans="2:14" x14ac:dyDescent="0.35">
      <c r="B110" s="91" t="s">
        <v>330</v>
      </c>
      <c r="C110" s="71" t="s">
        <v>240</v>
      </c>
      <c r="D110" s="72" t="s">
        <v>241</v>
      </c>
      <c r="E110" s="71" t="s">
        <v>36</v>
      </c>
      <c r="F110" s="71" t="s">
        <v>329</v>
      </c>
      <c r="G110" s="73" t="s">
        <v>330</v>
      </c>
      <c r="H110" s="73" t="s">
        <v>329</v>
      </c>
      <c r="I110" s="71" t="s">
        <v>1425</v>
      </c>
      <c r="J110" s="72" t="s">
        <v>170</v>
      </c>
      <c r="K110" s="71" t="s">
        <v>12</v>
      </c>
      <c r="L110" s="74">
        <v>3221.3146067415728</v>
      </c>
      <c r="M110" s="75" t="s">
        <v>1303</v>
      </c>
      <c r="N110" s="76" t="s">
        <v>1304</v>
      </c>
    </row>
    <row r="111" spans="2:14" x14ac:dyDescent="0.35">
      <c r="B111" s="91" t="s">
        <v>331</v>
      </c>
      <c r="C111" s="71" t="s">
        <v>240</v>
      </c>
      <c r="D111" s="72" t="s">
        <v>241</v>
      </c>
      <c r="E111" s="71" t="s">
        <v>36</v>
      </c>
      <c r="F111" s="71" t="s">
        <v>329</v>
      </c>
      <c r="G111" s="73" t="s">
        <v>331</v>
      </c>
      <c r="H111" s="73" t="s">
        <v>329</v>
      </c>
      <c r="I111" s="71" t="s">
        <v>1424</v>
      </c>
      <c r="J111" s="72" t="s">
        <v>170</v>
      </c>
      <c r="K111" s="71" t="s">
        <v>12</v>
      </c>
      <c r="L111" s="74">
        <v>2818.6395131086142</v>
      </c>
      <c r="M111" s="78" t="s">
        <v>1302</v>
      </c>
      <c r="N111" s="76" t="s">
        <v>1304</v>
      </c>
    </row>
    <row r="112" spans="2:14" x14ac:dyDescent="0.35">
      <c r="B112" s="91" t="s">
        <v>332</v>
      </c>
      <c r="C112" s="71" t="s">
        <v>240</v>
      </c>
      <c r="D112" s="72" t="s">
        <v>241</v>
      </c>
      <c r="E112" s="71" t="s">
        <v>36</v>
      </c>
      <c r="F112" s="71" t="s">
        <v>329</v>
      </c>
      <c r="G112" s="73" t="s">
        <v>332</v>
      </c>
      <c r="H112" s="73" t="s">
        <v>329</v>
      </c>
      <c r="I112" s="71" t="s">
        <v>1423</v>
      </c>
      <c r="J112" s="72" t="s">
        <v>173</v>
      </c>
      <c r="K112" s="71" t="s">
        <v>12</v>
      </c>
      <c r="L112" s="74">
        <v>32213.044943820223</v>
      </c>
      <c r="M112" s="78" t="s">
        <v>1302</v>
      </c>
      <c r="N112" s="79" t="s">
        <v>4090</v>
      </c>
    </row>
    <row r="113" spans="2:14" x14ac:dyDescent="0.35">
      <c r="B113" s="91" t="s">
        <v>334</v>
      </c>
      <c r="C113" s="71" t="s">
        <v>240</v>
      </c>
      <c r="D113" s="72" t="s">
        <v>241</v>
      </c>
      <c r="E113" s="71" t="s">
        <v>29</v>
      </c>
      <c r="F113" s="71" t="s">
        <v>333</v>
      </c>
      <c r="G113" s="73" t="s">
        <v>334</v>
      </c>
      <c r="H113" s="73" t="s">
        <v>333</v>
      </c>
      <c r="I113" s="71" t="s">
        <v>1425</v>
      </c>
      <c r="J113" s="72" t="s">
        <v>170</v>
      </c>
      <c r="K113" s="71" t="s">
        <v>12</v>
      </c>
      <c r="L113" s="74">
        <v>3221.3146067415728</v>
      </c>
      <c r="M113" s="75" t="s">
        <v>1303</v>
      </c>
      <c r="N113" s="76" t="s">
        <v>1304</v>
      </c>
    </row>
    <row r="114" spans="2:14" x14ac:dyDescent="0.35">
      <c r="B114" s="91" t="s">
        <v>335</v>
      </c>
      <c r="C114" s="71" t="s">
        <v>240</v>
      </c>
      <c r="D114" s="72" t="s">
        <v>241</v>
      </c>
      <c r="E114" s="71" t="s">
        <v>29</v>
      </c>
      <c r="F114" s="71" t="s">
        <v>333</v>
      </c>
      <c r="G114" s="73" t="s">
        <v>335</v>
      </c>
      <c r="H114" s="73" t="s">
        <v>333</v>
      </c>
      <c r="I114" s="71" t="s">
        <v>1424</v>
      </c>
      <c r="J114" s="72" t="s">
        <v>170</v>
      </c>
      <c r="K114" s="71" t="s">
        <v>12</v>
      </c>
      <c r="L114" s="74">
        <v>2818.6395131086142</v>
      </c>
      <c r="M114" s="78" t="s">
        <v>1302</v>
      </c>
      <c r="N114" s="76" t="s">
        <v>1304</v>
      </c>
    </row>
    <row r="115" spans="2:14" x14ac:dyDescent="0.35">
      <c r="B115" s="91" t="s">
        <v>336</v>
      </c>
      <c r="C115" s="71" t="s">
        <v>240</v>
      </c>
      <c r="D115" s="72" t="s">
        <v>241</v>
      </c>
      <c r="E115" s="71" t="s">
        <v>29</v>
      </c>
      <c r="F115" s="71" t="s">
        <v>333</v>
      </c>
      <c r="G115" s="73" t="s">
        <v>336</v>
      </c>
      <c r="H115" s="73" t="s">
        <v>333</v>
      </c>
      <c r="I115" s="71" t="s">
        <v>1423</v>
      </c>
      <c r="J115" s="72" t="s">
        <v>173</v>
      </c>
      <c r="K115" s="71" t="s">
        <v>12</v>
      </c>
      <c r="L115" s="74">
        <v>32213.044943820223</v>
      </c>
      <c r="M115" s="78" t="s">
        <v>1302</v>
      </c>
      <c r="N115" s="79" t="s">
        <v>4090</v>
      </c>
    </row>
    <row r="116" spans="2:14" x14ac:dyDescent="0.35">
      <c r="B116" s="91" t="s">
        <v>339</v>
      </c>
      <c r="C116" s="71" t="s">
        <v>240</v>
      </c>
      <c r="D116" s="72" t="s">
        <v>241</v>
      </c>
      <c r="E116" s="71" t="s">
        <v>337</v>
      </c>
      <c r="F116" s="71" t="s">
        <v>338</v>
      </c>
      <c r="G116" s="73" t="s">
        <v>339</v>
      </c>
      <c r="H116" s="73" t="s">
        <v>338</v>
      </c>
      <c r="I116" s="71" t="s">
        <v>1425</v>
      </c>
      <c r="J116" s="72" t="s">
        <v>170</v>
      </c>
      <c r="K116" s="71" t="s">
        <v>12</v>
      </c>
      <c r="L116" s="74">
        <v>3221.3146067415728</v>
      </c>
      <c r="M116" s="75" t="s">
        <v>1303</v>
      </c>
      <c r="N116" s="76" t="s">
        <v>1304</v>
      </c>
    </row>
    <row r="117" spans="2:14" x14ac:dyDescent="0.35">
      <c r="B117" s="91" t="s">
        <v>340</v>
      </c>
      <c r="C117" s="71" t="s">
        <v>240</v>
      </c>
      <c r="D117" s="72" t="s">
        <v>241</v>
      </c>
      <c r="E117" s="71" t="s">
        <v>337</v>
      </c>
      <c r="F117" s="71" t="s">
        <v>338</v>
      </c>
      <c r="G117" s="73" t="s">
        <v>340</v>
      </c>
      <c r="H117" s="73" t="s">
        <v>338</v>
      </c>
      <c r="I117" s="71" t="s">
        <v>1423</v>
      </c>
      <c r="J117" s="72" t="s">
        <v>173</v>
      </c>
      <c r="K117" s="71" t="s">
        <v>12</v>
      </c>
      <c r="L117" s="74">
        <v>32213.044943820223</v>
      </c>
      <c r="M117" s="78" t="s">
        <v>1302</v>
      </c>
      <c r="N117" s="79" t="s">
        <v>4090</v>
      </c>
    </row>
    <row r="118" spans="2:14" x14ac:dyDescent="0.35">
      <c r="B118" s="91" t="s">
        <v>341</v>
      </c>
      <c r="C118" s="71" t="s">
        <v>240</v>
      </c>
      <c r="D118" s="72" t="s">
        <v>241</v>
      </c>
      <c r="E118" s="71" t="s">
        <v>337</v>
      </c>
      <c r="F118" s="71" t="s">
        <v>338</v>
      </c>
      <c r="G118" s="73" t="s">
        <v>341</v>
      </c>
      <c r="H118" s="73" t="s">
        <v>338</v>
      </c>
      <c r="I118" s="71" t="s">
        <v>1424</v>
      </c>
      <c r="J118" s="72" t="s">
        <v>170</v>
      </c>
      <c r="K118" s="71" t="s">
        <v>12</v>
      </c>
      <c r="L118" s="74">
        <v>2818.6395131086142</v>
      </c>
      <c r="M118" s="78" t="s">
        <v>1302</v>
      </c>
      <c r="N118" s="76" t="s">
        <v>1304</v>
      </c>
    </row>
    <row r="119" spans="2:14" x14ac:dyDescent="0.35">
      <c r="B119" s="91" t="s">
        <v>344</v>
      </c>
      <c r="C119" s="71" t="s">
        <v>240</v>
      </c>
      <c r="D119" s="72" t="s">
        <v>241</v>
      </c>
      <c r="E119" s="71" t="s">
        <v>342</v>
      </c>
      <c r="F119" s="71" t="s">
        <v>343</v>
      </c>
      <c r="G119" s="73" t="s">
        <v>344</v>
      </c>
      <c r="H119" s="73" t="s">
        <v>343</v>
      </c>
      <c r="I119" s="71" t="s">
        <v>1425</v>
      </c>
      <c r="J119" s="72" t="s">
        <v>170</v>
      </c>
      <c r="K119" s="71" t="s">
        <v>12</v>
      </c>
      <c r="L119" s="74">
        <v>3221.3146067415728</v>
      </c>
      <c r="M119" s="75" t="s">
        <v>1303</v>
      </c>
      <c r="N119" s="76" t="s">
        <v>1304</v>
      </c>
    </row>
    <row r="120" spans="2:14" x14ac:dyDescent="0.35">
      <c r="B120" s="91" t="s">
        <v>345</v>
      </c>
      <c r="C120" s="71" t="s">
        <v>240</v>
      </c>
      <c r="D120" s="72" t="s">
        <v>241</v>
      </c>
      <c r="E120" s="71" t="s">
        <v>342</v>
      </c>
      <c r="F120" s="71" t="s">
        <v>343</v>
      </c>
      <c r="G120" s="73" t="s">
        <v>345</v>
      </c>
      <c r="H120" s="73" t="s">
        <v>343</v>
      </c>
      <c r="I120" s="71" t="s">
        <v>1424</v>
      </c>
      <c r="J120" s="72" t="s">
        <v>170</v>
      </c>
      <c r="K120" s="71" t="s">
        <v>12</v>
      </c>
      <c r="L120" s="74">
        <v>2818.6395131086142</v>
      </c>
      <c r="M120" s="78" t="s">
        <v>1302</v>
      </c>
      <c r="N120" s="76" t="s">
        <v>1304</v>
      </c>
    </row>
    <row r="121" spans="2:14" x14ac:dyDescent="0.35">
      <c r="B121" s="91" t="s">
        <v>346</v>
      </c>
      <c r="C121" s="71" t="s">
        <v>240</v>
      </c>
      <c r="D121" s="72" t="s">
        <v>241</v>
      </c>
      <c r="E121" s="71" t="s">
        <v>342</v>
      </c>
      <c r="F121" s="71" t="s">
        <v>343</v>
      </c>
      <c r="G121" s="73" t="s">
        <v>346</v>
      </c>
      <c r="H121" s="73" t="s">
        <v>343</v>
      </c>
      <c r="I121" s="71" t="s">
        <v>1423</v>
      </c>
      <c r="J121" s="72" t="s">
        <v>173</v>
      </c>
      <c r="K121" s="71" t="s">
        <v>12</v>
      </c>
      <c r="L121" s="74">
        <v>32213.044943820223</v>
      </c>
      <c r="M121" s="78" t="s">
        <v>1302</v>
      </c>
      <c r="N121" s="79" t="s">
        <v>4090</v>
      </c>
    </row>
    <row r="122" spans="2:14" x14ac:dyDescent="0.35">
      <c r="B122" s="91" t="s">
        <v>349</v>
      </c>
      <c r="C122" s="71" t="s">
        <v>240</v>
      </c>
      <c r="D122" s="72" t="s">
        <v>241</v>
      </c>
      <c r="E122" s="71" t="s">
        <v>347</v>
      </c>
      <c r="F122" s="71" t="s">
        <v>348</v>
      </c>
      <c r="G122" s="73" t="s">
        <v>349</v>
      </c>
      <c r="H122" s="73" t="s">
        <v>348</v>
      </c>
      <c r="I122" s="71" t="s">
        <v>1425</v>
      </c>
      <c r="J122" s="72" t="s">
        <v>170</v>
      </c>
      <c r="K122" s="71" t="s">
        <v>12</v>
      </c>
      <c r="L122" s="74">
        <v>25770.213483146068</v>
      </c>
      <c r="M122" s="75" t="s">
        <v>1303</v>
      </c>
      <c r="N122" s="76" t="s">
        <v>1304</v>
      </c>
    </row>
    <row r="123" spans="2:14" x14ac:dyDescent="0.35">
      <c r="B123" s="91" t="s">
        <v>350</v>
      </c>
      <c r="C123" s="71" t="s">
        <v>240</v>
      </c>
      <c r="D123" s="72" t="s">
        <v>241</v>
      </c>
      <c r="E123" s="71" t="s">
        <v>347</v>
      </c>
      <c r="F123" s="71" t="s">
        <v>348</v>
      </c>
      <c r="G123" s="73" t="s">
        <v>350</v>
      </c>
      <c r="H123" s="73" t="s">
        <v>348</v>
      </c>
      <c r="I123" s="71" t="s">
        <v>1424</v>
      </c>
      <c r="J123" s="72" t="s">
        <v>170</v>
      </c>
      <c r="K123" s="71" t="s">
        <v>12</v>
      </c>
      <c r="L123" s="74">
        <v>22548.940074906364</v>
      </c>
      <c r="M123" s="78" t="s">
        <v>1302</v>
      </c>
      <c r="N123" s="76" t="s">
        <v>1304</v>
      </c>
    </row>
    <row r="124" spans="2:14" x14ac:dyDescent="0.35">
      <c r="B124" s="91" t="s">
        <v>351</v>
      </c>
      <c r="C124" s="71" t="s">
        <v>240</v>
      </c>
      <c r="D124" s="72" t="s">
        <v>241</v>
      </c>
      <c r="E124" s="71" t="s">
        <v>347</v>
      </c>
      <c r="F124" s="71" t="s">
        <v>348</v>
      </c>
      <c r="G124" s="73" t="s">
        <v>351</v>
      </c>
      <c r="H124" s="73" t="s">
        <v>348</v>
      </c>
      <c r="I124" s="71" t="s">
        <v>1423</v>
      </c>
      <c r="J124" s="72" t="s">
        <v>173</v>
      </c>
      <c r="K124" s="71" t="s">
        <v>12</v>
      </c>
      <c r="L124" s="74">
        <v>257702.08988764044</v>
      </c>
      <c r="M124" s="78" t="s">
        <v>1302</v>
      </c>
      <c r="N124" s="79" t="s">
        <v>4090</v>
      </c>
    </row>
    <row r="125" spans="2:14" x14ac:dyDescent="0.35">
      <c r="B125" s="91" t="s">
        <v>354</v>
      </c>
      <c r="C125" s="71" t="s">
        <v>240</v>
      </c>
      <c r="D125" s="72" t="s">
        <v>241</v>
      </c>
      <c r="E125" s="71" t="s">
        <v>352</v>
      </c>
      <c r="F125" s="71" t="s">
        <v>353</v>
      </c>
      <c r="G125" s="73" t="s">
        <v>354</v>
      </c>
      <c r="H125" s="73" t="s">
        <v>353</v>
      </c>
      <c r="I125" s="71" t="s">
        <v>1425</v>
      </c>
      <c r="J125" s="72" t="s">
        <v>170</v>
      </c>
      <c r="K125" s="71" t="s">
        <v>12</v>
      </c>
      <c r="L125" s="74">
        <v>3221.3146067415728</v>
      </c>
      <c r="M125" s="75" t="s">
        <v>1303</v>
      </c>
      <c r="N125" s="76" t="s">
        <v>1304</v>
      </c>
    </row>
    <row r="126" spans="2:14" x14ac:dyDescent="0.35">
      <c r="B126" s="91" t="s">
        <v>355</v>
      </c>
      <c r="C126" s="71" t="s">
        <v>240</v>
      </c>
      <c r="D126" s="72" t="s">
        <v>241</v>
      </c>
      <c r="E126" s="71" t="s">
        <v>352</v>
      </c>
      <c r="F126" s="71" t="s">
        <v>353</v>
      </c>
      <c r="G126" s="73" t="s">
        <v>355</v>
      </c>
      <c r="H126" s="73" t="s">
        <v>353</v>
      </c>
      <c r="I126" s="71" t="s">
        <v>1424</v>
      </c>
      <c r="J126" s="72" t="s">
        <v>170</v>
      </c>
      <c r="K126" s="71" t="s">
        <v>12</v>
      </c>
      <c r="L126" s="74">
        <v>2818.6395131086142</v>
      </c>
      <c r="M126" s="78" t="s">
        <v>1302</v>
      </c>
      <c r="N126" s="76" t="s">
        <v>1304</v>
      </c>
    </row>
    <row r="127" spans="2:14" x14ac:dyDescent="0.35">
      <c r="B127" s="91" t="s">
        <v>356</v>
      </c>
      <c r="C127" s="71" t="s">
        <v>240</v>
      </c>
      <c r="D127" s="72" t="s">
        <v>241</v>
      </c>
      <c r="E127" s="71" t="s">
        <v>352</v>
      </c>
      <c r="F127" s="71" t="s">
        <v>353</v>
      </c>
      <c r="G127" s="73" t="s">
        <v>356</v>
      </c>
      <c r="H127" s="73" t="s">
        <v>353</v>
      </c>
      <c r="I127" s="71" t="s">
        <v>1423</v>
      </c>
      <c r="J127" s="72" t="s">
        <v>173</v>
      </c>
      <c r="K127" s="71" t="s">
        <v>12</v>
      </c>
      <c r="L127" s="74">
        <v>32213.044943820223</v>
      </c>
      <c r="M127" s="78" t="s">
        <v>1302</v>
      </c>
      <c r="N127" s="79" t="s">
        <v>4090</v>
      </c>
    </row>
    <row r="128" spans="2:14" x14ac:dyDescent="0.35">
      <c r="B128" s="91" t="s">
        <v>359</v>
      </c>
      <c r="C128" s="71" t="s">
        <v>240</v>
      </c>
      <c r="D128" s="72" t="s">
        <v>241</v>
      </c>
      <c r="E128" s="71" t="s">
        <v>357</v>
      </c>
      <c r="F128" s="71" t="s">
        <v>358</v>
      </c>
      <c r="G128" s="73" t="s">
        <v>359</v>
      </c>
      <c r="H128" s="73" t="s">
        <v>358</v>
      </c>
      <c r="I128" s="71" t="s">
        <v>1425</v>
      </c>
      <c r="J128" s="72" t="s">
        <v>170</v>
      </c>
      <c r="K128" s="71" t="s">
        <v>12</v>
      </c>
      <c r="L128" s="74">
        <v>25770.213483146068</v>
      </c>
      <c r="M128" s="75" t="s">
        <v>1303</v>
      </c>
      <c r="N128" s="76" t="s">
        <v>1304</v>
      </c>
    </row>
    <row r="129" spans="2:14" x14ac:dyDescent="0.35">
      <c r="B129" s="91" t="s">
        <v>360</v>
      </c>
      <c r="C129" s="71" t="s">
        <v>240</v>
      </c>
      <c r="D129" s="72" t="s">
        <v>241</v>
      </c>
      <c r="E129" s="71" t="s">
        <v>357</v>
      </c>
      <c r="F129" s="71" t="s">
        <v>358</v>
      </c>
      <c r="G129" s="73" t="s">
        <v>360</v>
      </c>
      <c r="H129" s="73" t="s">
        <v>358</v>
      </c>
      <c r="I129" s="71" t="s">
        <v>1424</v>
      </c>
      <c r="J129" s="72" t="s">
        <v>170</v>
      </c>
      <c r="K129" s="71" t="s">
        <v>12</v>
      </c>
      <c r="L129" s="74">
        <v>22548.940074906364</v>
      </c>
      <c r="M129" s="78" t="s">
        <v>1302</v>
      </c>
      <c r="N129" s="76" t="s">
        <v>1304</v>
      </c>
    </row>
    <row r="130" spans="2:14" x14ac:dyDescent="0.35">
      <c r="B130" s="91" t="s">
        <v>361</v>
      </c>
      <c r="C130" s="71" t="s">
        <v>240</v>
      </c>
      <c r="D130" s="72" t="s">
        <v>241</v>
      </c>
      <c r="E130" s="71" t="s">
        <v>357</v>
      </c>
      <c r="F130" s="71" t="s">
        <v>358</v>
      </c>
      <c r="G130" s="73" t="s">
        <v>361</v>
      </c>
      <c r="H130" s="73" t="s">
        <v>358</v>
      </c>
      <c r="I130" s="71" t="s">
        <v>1423</v>
      </c>
      <c r="J130" s="72" t="s">
        <v>173</v>
      </c>
      <c r="K130" s="71" t="s">
        <v>12</v>
      </c>
      <c r="L130" s="74">
        <v>257702.08988764044</v>
      </c>
      <c r="M130" s="78" t="s">
        <v>1302</v>
      </c>
      <c r="N130" s="79" t="s">
        <v>4090</v>
      </c>
    </row>
    <row r="131" spans="2:14" x14ac:dyDescent="0.35">
      <c r="B131" s="91" t="s">
        <v>364</v>
      </c>
      <c r="C131" s="71" t="s">
        <v>240</v>
      </c>
      <c r="D131" s="72" t="s">
        <v>241</v>
      </c>
      <c r="E131" s="71" t="s">
        <v>362</v>
      </c>
      <c r="F131" s="71" t="s">
        <v>363</v>
      </c>
      <c r="G131" s="73" t="s">
        <v>364</v>
      </c>
      <c r="H131" s="73" t="s">
        <v>363</v>
      </c>
      <c r="I131" s="71" t="s">
        <v>1425</v>
      </c>
      <c r="J131" s="72" t="s">
        <v>170</v>
      </c>
      <c r="K131" s="71" t="s">
        <v>12</v>
      </c>
      <c r="L131" s="74">
        <v>3221.3146067415728</v>
      </c>
      <c r="M131" s="75" t="s">
        <v>1303</v>
      </c>
      <c r="N131" s="76" t="s">
        <v>1304</v>
      </c>
    </row>
    <row r="132" spans="2:14" x14ac:dyDescent="0.35">
      <c r="B132" s="91" t="s">
        <v>365</v>
      </c>
      <c r="C132" s="71" t="s">
        <v>240</v>
      </c>
      <c r="D132" s="72" t="s">
        <v>241</v>
      </c>
      <c r="E132" s="71" t="s">
        <v>362</v>
      </c>
      <c r="F132" s="71" t="s">
        <v>363</v>
      </c>
      <c r="G132" s="73" t="s">
        <v>365</v>
      </c>
      <c r="H132" s="73" t="s">
        <v>363</v>
      </c>
      <c r="I132" s="71" t="s">
        <v>1424</v>
      </c>
      <c r="J132" s="72" t="s">
        <v>170</v>
      </c>
      <c r="K132" s="71" t="s">
        <v>12</v>
      </c>
      <c r="L132" s="74">
        <v>2818.6395131086142</v>
      </c>
      <c r="M132" s="78" t="s">
        <v>1302</v>
      </c>
      <c r="N132" s="76" t="s">
        <v>1304</v>
      </c>
    </row>
    <row r="133" spans="2:14" x14ac:dyDescent="0.35">
      <c r="B133" s="91" t="s">
        <v>366</v>
      </c>
      <c r="C133" s="71" t="s">
        <v>240</v>
      </c>
      <c r="D133" s="72" t="s">
        <v>241</v>
      </c>
      <c r="E133" s="71" t="s">
        <v>362</v>
      </c>
      <c r="F133" s="71" t="s">
        <v>363</v>
      </c>
      <c r="G133" s="73" t="s">
        <v>366</v>
      </c>
      <c r="H133" s="73" t="s">
        <v>363</v>
      </c>
      <c r="I133" s="71" t="s">
        <v>1423</v>
      </c>
      <c r="J133" s="72" t="s">
        <v>173</v>
      </c>
      <c r="K133" s="71" t="s">
        <v>12</v>
      </c>
      <c r="L133" s="74">
        <v>32213.044943820223</v>
      </c>
      <c r="M133" s="78" t="s">
        <v>1302</v>
      </c>
      <c r="N133" s="79" t="s">
        <v>4090</v>
      </c>
    </row>
    <row r="134" spans="2:14" x14ac:dyDescent="0.35">
      <c r="B134" s="91" t="s">
        <v>369</v>
      </c>
      <c r="C134" s="71" t="s">
        <v>240</v>
      </c>
      <c r="D134" s="72" t="s">
        <v>241</v>
      </c>
      <c r="E134" s="71" t="s">
        <v>367</v>
      </c>
      <c r="F134" s="71" t="s">
        <v>368</v>
      </c>
      <c r="G134" s="73" t="s">
        <v>369</v>
      </c>
      <c r="H134" s="73" t="s">
        <v>368</v>
      </c>
      <c r="I134" s="71" t="s">
        <v>1425</v>
      </c>
      <c r="J134" s="72" t="s">
        <v>170</v>
      </c>
      <c r="K134" s="71" t="s">
        <v>12</v>
      </c>
      <c r="L134" s="74">
        <v>3221.3146067415728</v>
      </c>
      <c r="M134" s="75" t="s">
        <v>1303</v>
      </c>
      <c r="N134" s="76" t="s">
        <v>1304</v>
      </c>
    </row>
    <row r="135" spans="2:14" x14ac:dyDescent="0.35">
      <c r="B135" s="91" t="s">
        <v>370</v>
      </c>
      <c r="C135" s="71" t="s">
        <v>240</v>
      </c>
      <c r="D135" s="72" t="s">
        <v>241</v>
      </c>
      <c r="E135" s="71" t="s">
        <v>367</v>
      </c>
      <c r="F135" s="71" t="s">
        <v>368</v>
      </c>
      <c r="G135" s="73" t="s">
        <v>370</v>
      </c>
      <c r="H135" s="73" t="s">
        <v>368</v>
      </c>
      <c r="I135" s="71" t="s">
        <v>1424</v>
      </c>
      <c r="J135" s="72" t="s">
        <v>170</v>
      </c>
      <c r="K135" s="71" t="s">
        <v>12</v>
      </c>
      <c r="L135" s="74">
        <v>2818.6395131086142</v>
      </c>
      <c r="M135" s="78" t="s">
        <v>1302</v>
      </c>
      <c r="N135" s="76" t="s">
        <v>1304</v>
      </c>
    </row>
    <row r="136" spans="2:14" x14ac:dyDescent="0.35">
      <c r="B136" s="91" t="s">
        <v>371</v>
      </c>
      <c r="C136" s="71" t="s">
        <v>240</v>
      </c>
      <c r="D136" s="72" t="s">
        <v>241</v>
      </c>
      <c r="E136" s="71" t="s">
        <v>367</v>
      </c>
      <c r="F136" s="71" t="s">
        <v>368</v>
      </c>
      <c r="G136" s="73" t="s">
        <v>371</v>
      </c>
      <c r="H136" s="73" t="s">
        <v>368</v>
      </c>
      <c r="I136" s="71" t="s">
        <v>1423</v>
      </c>
      <c r="J136" s="72" t="s">
        <v>173</v>
      </c>
      <c r="K136" s="71" t="s">
        <v>12</v>
      </c>
      <c r="L136" s="74">
        <v>32213.044943820223</v>
      </c>
      <c r="M136" s="78" t="s">
        <v>1302</v>
      </c>
      <c r="N136" s="79" t="s">
        <v>4090</v>
      </c>
    </row>
    <row r="137" spans="2:14" x14ac:dyDescent="0.35">
      <c r="B137" s="91" t="s">
        <v>373</v>
      </c>
      <c r="C137" s="71" t="s">
        <v>240</v>
      </c>
      <c r="D137" s="72" t="s">
        <v>241</v>
      </c>
      <c r="E137" s="71" t="s">
        <v>108</v>
      </c>
      <c r="F137" s="71" t="s">
        <v>372</v>
      </c>
      <c r="G137" s="73" t="s">
        <v>373</v>
      </c>
      <c r="H137" s="73" t="s">
        <v>372</v>
      </c>
      <c r="I137" s="71" t="s">
        <v>1425</v>
      </c>
      <c r="J137" s="72" t="s">
        <v>170</v>
      </c>
      <c r="K137" s="71" t="s">
        <v>12</v>
      </c>
      <c r="L137" s="74">
        <v>25770.213483146068</v>
      </c>
      <c r="M137" s="75" t="s">
        <v>1303</v>
      </c>
      <c r="N137" s="76" t="s">
        <v>1304</v>
      </c>
    </row>
    <row r="138" spans="2:14" x14ac:dyDescent="0.35">
      <c r="B138" s="91" t="s">
        <v>374</v>
      </c>
      <c r="C138" s="71" t="s">
        <v>240</v>
      </c>
      <c r="D138" s="72" t="s">
        <v>241</v>
      </c>
      <c r="E138" s="71" t="s">
        <v>108</v>
      </c>
      <c r="F138" s="71" t="s">
        <v>372</v>
      </c>
      <c r="G138" s="73" t="s">
        <v>374</v>
      </c>
      <c r="H138" s="73" t="s">
        <v>372</v>
      </c>
      <c r="I138" s="71" t="s">
        <v>1424</v>
      </c>
      <c r="J138" s="72" t="s">
        <v>170</v>
      </c>
      <c r="K138" s="71" t="s">
        <v>12</v>
      </c>
      <c r="L138" s="74">
        <v>22548.940074906364</v>
      </c>
      <c r="M138" s="78" t="s">
        <v>1302</v>
      </c>
      <c r="N138" s="76" t="s">
        <v>1304</v>
      </c>
    </row>
    <row r="139" spans="2:14" x14ac:dyDescent="0.35">
      <c r="B139" s="91" t="s">
        <v>375</v>
      </c>
      <c r="C139" s="71" t="s">
        <v>240</v>
      </c>
      <c r="D139" s="72" t="s">
        <v>241</v>
      </c>
      <c r="E139" s="71" t="s">
        <v>108</v>
      </c>
      <c r="F139" s="71" t="s">
        <v>372</v>
      </c>
      <c r="G139" s="73" t="s">
        <v>375</v>
      </c>
      <c r="H139" s="73" t="s">
        <v>372</v>
      </c>
      <c r="I139" s="71" t="s">
        <v>1423</v>
      </c>
      <c r="J139" s="72" t="s">
        <v>173</v>
      </c>
      <c r="K139" s="71" t="s">
        <v>12</v>
      </c>
      <c r="L139" s="74">
        <v>257702.08988764044</v>
      </c>
      <c r="M139" s="78" t="s">
        <v>1302</v>
      </c>
      <c r="N139" s="79" t="s">
        <v>4090</v>
      </c>
    </row>
    <row r="140" spans="2:14" x14ac:dyDescent="0.35">
      <c r="B140" s="91" t="s">
        <v>378</v>
      </c>
      <c r="C140" s="71" t="s">
        <v>240</v>
      </c>
      <c r="D140" s="72" t="s">
        <v>241</v>
      </c>
      <c r="E140" s="71" t="s">
        <v>376</v>
      </c>
      <c r="F140" s="71" t="s">
        <v>377</v>
      </c>
      <c r="G140" s="73" t="s">
        <v>378</v>
      </c>
      <c r="H140" s="73" t="s">
        <v>377</v>
      </c>
      <c r="I140" s="71" t="s">
        <v>1425</v>
      </c>
      <c r="J140" s="72" t="s">
        <v>170</v>
      </c>
      <c r="K140" s="71" t="s">
        <v>12</v>
      </c>
      <c r="L140" s="74">
        <v>199718.73033707865</v>
      </c>
      <c r="M140" s="75" t="s">
        <v>1303</v>
      </c>
      <c r="N140" s="76" t="s">
        <v>1304</v>
      </c>
    </row>
    <row r="141" spans="2:14" x14ac:dyDescent="0.35">
      <c r="B141" s="91" t="s">
        <v>379</v>
      </c>
      <c r="C141" s="71" t="s">
        <v>240</v>
      </c>
      <c r="D141" s="72" t="s">
        <v>241</v>
      </c>
      <c r="E141" s="71" t="s">
        <v>376</v>
      </c>
      <c r="F141" s="71" t="s">
        <v>377</v>
      </c>
      <c r="G141" s="73" t="s">
        <v>379</v>
      </c>
      <c r="H141" s="73" t="s">
        <v>377</v>
      </c>
      <c r="I141" s="71" t="s">
        <v>1424</v>
      </c>
      <c r="J141" s="72" t="s">
        <v>170</v>
      </c>
      <c r="K141" s="71" t="s">
        <v>12</v>
      </c>
      <c r="L141" s="74">
        <v>174753.89513108614</v>
      </c>
      <c r="M141" s="78" t="s">
        <v>1302</v>
      </c>
      <c r="N141" s="76" t="s">
        <v>1304</v>
      </c>
    </row>
    <row r="142" spans="2:14" x14ac:dyDescent="0.35">
      <c r="B142" s="91" t="s">
        <v>380</v>
      </c>
      <c r="C142" s="71" t="s">
        <v>240</v>
      </c>
      <c r="D142" s="72" t="s">
        <v>241</v>
      </c>
      <c r="E142" s="71" t="s">
        <v>376</v>
      </c>
      <c r="F142" s="71" t="s">
        <v>377</v>
      </c>
      <c r="G142" s="73" t="s">
        <v>380</v>
      </c>
      <c r="H142" s="73" t="s">
        <v>377</v>
      </c>
      <c r="I142" s="71" t="s">
        <v>1423</v>
      </c>
      <c r="J142" s="72" t="s">
        <v>173</v>
      </c>
      <c r="K142" s="71" t="s">
        <v>12</v>
      </c>
      <c r="L142" s="74">
        <v>1997187.3146067415</v>
      </c>
      <c r="M142" s="78" t="s">
        <v>1302</v>
      </c>
      <c r="N142" s="79" t="s">
        <v>4090</v>
      </c>
    </row>
    <row r="143" spans="2:14" x14ac:dyDescent="0.35">
      <c r="B143" s="91" t="s">
        <v>383</v>
      </c>
      <c r="C143" s="71" t="s">
        <v>240</v>
      </c>
      <c r="D143" s="72" t="s">
        <v>241</v>
      </c>
      <c r="E143" s="71" t="s">
        <v>381</v>
      </c>
      <c r="F143" s="71" t="s">
        <v>382</v>
      </c>
      <c r="G143" s="73" t="s">
        <v>383</v>
      </c>
      <c r="H143" s="73" t="s">
        <v>382</v>
      </c>
      <c r="I143" s="71" t="s">
        <v>1425</v>
      </c>
      <c r="J143" s="72" t="s">
        <v>170</v>
      </c>
      <c r="K143" s="71" t="s">
        <v>12</v>
      </c>
      <c r="L143" s="74">
        <v>3221.3146067415728</v>
      </c>
      <c r="M143" s="75" t="s">
        <v>1303</v>
      </c>
      <c r="N143" s="76" t="s">
        <v>1304</v>
      </c>
    </row>
    <row r="144" spans="2:14" x14ac:dyDescent="0.35">
      <c r="B144" s="91" t="s">
        <v>384</v>
      </c>
      <c r="C144" s="71" t="s">
        <v>240</v>
      </c>
      <c r="D144" s="72" t="s">
        <v>241</v>
      </c>
      <c r="E144" s="71" t="s">
        <v>381</v>
      </c>
      <c r="F144" s="71" t="s">
        <v>382</v>
      </c>
      <c r="G144" s="73" t="s">
        <v>384</v>
      </c>
      <c r="H144" s="73" t="s">
        <v>382</v>
      </c>
      <c r="I144" s="71" t="s">
        <v>1424</v>
      </c>
      <c r="J144" s="72" t="s">
        <v>170</v>
      </c>
      <c r="K144" s="71" t="s">
        <v>12</v>
      </c>
      <c r="L144" s="74">
        <v>2818.6395131086142</v>
      </c>
      <c r="M144" s="78" t="s">
        <v>1302</v>
      </c>
      <c r="N144" s="76" t="s">
        <v>1304</v>
      </c>
    </row>
    <row r="145" spans="2:14" x14ac:dyDescent="0.35">
      <c r="B145" s="91" t="s">
        <v>385</v>
      </c>
      <c r="C145" s="71" t="s">
        <v>240</v>
      </c>
      <c r="D145" s="72" t="s">
        <v>241</v>
      </c>
      <c r="E145" s="71" t="s">
        <v>381</v>
      </c>
      <c r="F145" s="71" t="s">
        <v>382</v>
      </c>
      <c r="G145" s="73" t="s">
        <v>385</v>
      </c>
      <c r="H145" s="73" t="s">
        <v>382</v>
      </c>
      <c r="I145" s="71" t="s">
        <v>1423</v>
      </c>
      <c r="J145" s="72" t="s">
        <v>173</v>
      </c>
      <c r="K145" s="71" t="s">
        <v>12</v>
      </c>
      <c r="L145" s="74">
        <v>32213.044943820223</v>
      </c>
      <c r="M145" s="78" t="s">
        <v>1302</v>
      </c>
      <c r="N145" s="79" t="s">
        <v>4090</v>
      </c>
    </row>
    <row r="146" spans="2:14" x14ac:dyDescent="0.35">
      <c r="B146" s="91" t="s">
        <v>388</v>
      </c>
      <c r="C146" s="71" t="s">
        <v>240</v>
      </c>
      <c r="D146" s="72" t="s">
        <v>241</v>
      </c>
      <c r="E146" s="71" t="s">
        <v>386</v>
      </c>
      <c r="F146" s="71" t="s">
        <v>387</v>
      </c>
      <c r="G146" s="73" t="s">
        <v>388</v>
      </c>
      <c r="H146" s="73" t="s">
        <v>387</v>
      </c>
      <c r="I146" s="71" t="s">
        <v>1425</v>
      </c>
      <c r="J146" s="72" t="s">
        <v>170</v>
      </c>
      <c r="K146" s="71" t="s">
        <v>12</v>
      </c>
      <c r="L146" s="74">
        <v>199718.73033707865</v>
      </c>
      <c r="M146" s="75" t="s">
        <v>1303</v>
      </c>
      <c r="N146" s="76" t="s">
        <v>1304</v>
      </c>
    </row>
    <row r="147" spans="2:14" x14ac:dyDescent="0.35">
      <c r="B147" s="91" t="s">
        <v>389</v>
      </c>
      <c r="C147" s="71" t="s">
        <v>240</v>
      </c>
      <c r="D147" s="72" t="s">
        <v>241</v>
      </c>
      <c r="E147" s="71" t="s">
        <v>386</v>
      </c>
      <c r="F147" s="71" t="s">
        <v>387</v>
      </c>
      <c r="G147" s="73" t="s">
        <v>389</v>
      </c>
      <c r="H147" s="73" t="s">
        <v>387</v>
      </c>
      <c r="I147" s="71" t="s">
        <v>1424</v>
      </c>
      <c r="J147" s="72" t="s">
        <v>170</v>
      </c>
      <c r="K147" s="71" t="s">
        <v>12</v>
      </c>
      <c r="L147" s="74">
        <v>174753.89513108614</v>
      </c>
      <c r="M147" s="78" t="s">
        <v>1302</v>
      </c>
      <c r="N147" s="76" t="s">
        <v>1304</v>
      </c>
    </row>
    <row r="148" spans="2:14" x14ac:dyDescent="0.35">
      <c r="B148" s="91" t="s">
        <v>390</v>
      </c>
      <c r="C148" s="71" t="s">
        <v>240</v>
      </c>
      <c r="D148" s="72" t="s">
        <v>241</v>
      </c>
      <c r="E148" s="71" t="s">
        <v>386</v>
      </c>
      <c r="F148" s="71" t="s">
        <v>387</v>
      </c>
      <c r="G148" s="73" t="s">
        <v>390</v>
      </c>
      <c r="H148" s="73" t="s">
        <v>387</v>
      </c>
      <c r="I148" s="71" t="s">
        <v>1423</v>
      </c>
      <c r="J148" s="72" t="s">
        <v>173</v>
      </c>
      <c r="K148" s="71" t="s">
        <v>12</v>
      </c>
      <c r="L148" s="74">
        <v>1997187.3146067415</v>
      </c>
      <c r="M148" s="78" t="s">
        <v>1302</v>
      </c>
      <c r="N148" s="79" t="s">
        <v>4090</v>
      </c>
    </row>
    <row r="149" spans="2:14" x14ac:dyDescent="0.35">
      <c r="B149" s="91" t="s">
        <v>393</v>
      </c>
      <c r="C149" s="71" t="s">
        <v>240</v>
      </c>
      <c r="D149" s="72" t="s">
        <v>241</v>
      </c>
      <c r="E149" s="71" t="s">
        <v>391</v>
      </c>
      <c r="F149" s="71" t="s">
        <v>392</v>
      </c>
      <c r="G149" s="73" t="s">
        <v>393</v>
      </c>
      <c r="H149" s="73" t="s">
        <v>392</v>
      </c>
      <c r="I149" s="71" t="s">
        <v>1425</v>
      </c>
      <c r="J149" s="72" t="s">
        <v>170</v>
      </c>
      <c r="K149" s="71" t="s">
        <v>12</v>
      </c>
      <c r="L149" s="74">
        <v>3221.3146067415728</v>
      </c>
      <c r="M149" s="75" t="s">
        <v>1303</v>
      </c>
      <c r="N149" s="76" t="s">
        <v>1304</v>
      </c>
    </row>
    <row r="150" spans="2:14" x14ac:dyDescent="0.35">
      <c r="B150" s="91" t="s">
        <v>394</v>
      </c>
      <c r="C150" s="71" t="s">
        <v>240</v>
      </c>
      <c r="D150" s="72" t="s">
        <v>241</v>
      </c>
      <c r="E150" s="71" t="s">
        <v>391</v>
      </c>
      <c r="F150" s="71" t="s">
        <v>392</v>
      </c>
      <c r="G150" s="73" t="s">
        <v>394</v>
      </c>
      <c r="H150" s="73" t="s">
        <v>392</v>
      </c>
      <c r="I150" s="71" t="s">
        <v>1424</v>
      </c>
      <c r="J150" s="72" t="s">
        <v>170</v>
      </c>
      <c r="K150" s="71" t="s">
        <v>12</v>
      </c>
      <c r="L150" s="74">
        <v>2818.6395131086142</v>
      </c>
      <c r="M150" s="78" t="s">
        <v>1302</v>
      </c>
      <c r="N150" s="76" t="s">
        <v>1304</v>
      </c>
    </row>
    <row r="151" spans="2:14" x14ac:dyDescent="0.35">
      <c r="B151" s="91" t="s">
        <v>395</v>
      </c>
      <c r="C151" s="71" t="s">
        <v>240</v>
      </c>
      <c r="D151" s="72" t="s">
        <v>241</v>
      </c>
      <c r="E151" s="71" t="s">
        <v>391</v>
      </c>
      <c r="F151" s="71" t="s">
        <v>392</v>
      </c>
      <c r="G151" s="73" t="s">
        <v>395</v>
      </c>
      <c r="H151" s="73" t="s">
        <v>392</v>
      </c>
      <c r="I151" s="71" t="s">
        <v>1423</v>
      </c>
      <c r="J151" s="72" t="s">
        <v>173</v>
      </c>
      <c r="K151" s="71" t="s">
        <v>12</v>
      </c>
      <c r="L151" s="74">
        <v>32213.044943820223</v>
      </c>
      <c r="M151" s="78" t="s">
        <v>1302</v>
      </c>
      <c r="N151" s="79" t="s">
        <v>4090</v>
      </c>
    </row>
    <row r="152" spans="2:14" x14ac:dyDescent="0.35">
      <c r="B152" s="91" t="s">
        <v>398</v>
      </c>
      <c r="C152" s="71" t="s">
        <v>240</v>
      </c>
      <c r="D152" s="72" t="s">
        <v>241</v>
      </c>
      <c r="E152" s="71" t="s">
        <v>396</v>
      </c>
      <c r="F152" s="71" t="s">
        <v>397</v>
      </c>
      <c r="G152" s="73" t="s">
        <v>398</v>
      </c>
      <c r="H152" s="73" t="s">
        <v>397</v>
      </c>
      <c r="I152" s="71" t="s">
        <v>1425</v>
      </c>
      <c r="J152" s="72" t="s">
        <v>170</v>
      </c>
      <c r="K152" s="71" t="s">
        <v>12</v>
      </c>
      <c r="L152" s="74">
        <v>199718.73033707865</v>
      </c>
      <c r="M152" s="75" t="s">
        <v>1303</v>
      </c>
      <c r="N152" s="76" t="s">
        <v>1304</v>
      </c>
    </row>
    <row r="153" spans="2:14" x14ac:dyDescent="0.35">
      <c r="B153" s="91" t="s">
        <v>399</v>
      </c>
      <c r="C153" s="71" t="s">
        <v>240</v>
      </c>
      <c r="D153" s="72" t="s">
        <v>241</v>
      </c>
      <c r="E153" s="71" t="s">
        <v>396</v>
      </c>
      <c r="F153" s="71" t="s">
        <v>397</v>
      </c>
      <c r="G153" s="73" t="s">
        <v>399</v>
      </c>
      <c r="H153" s="73" t="s">
        <v>397</v>
      </c>
      <c r="I153" s="71" t="s">
        <v>1424</v>
      </c>
      <c r="J153" s="72" t="s">
        <v>170</v>
      </c>
      <c r="K153" s="71" t="s">
        <v>12</v>
      </c>
      <c r="L153" s="74">
        <v>174753.89513108614</v>
      </c>
      <c r="M153" s="78" t="s">
        <v>1302</v>
      </c>
      <c r="N153" s="76" t="s">
        <v>1304</v>
      </c>
    </row>
    <row r="154" spans="2:14" x14ac:dyDescent="0.35">
      <c r="B154" s="91" t="s">
        <v>400</v>
      </c>
      <c r="C154" s="71" t="s">
        <v>240</v>
      </c>
      <c r="D154" s="72" t="s">
        <v>241</v>
      </c>
      <c r="E154" s="71" t="s">
        <v>396</v>
      </c>
      <c r="F154" s="71" t="s">
        <v>397</v>
      </c>
      <c r="G154" s="73" t="s">
        <v>400</v>
      </c>
      <c r="H154" s="73" t="s">
        <v>397</v>
      </c>
      <c r="I154" s="71" t="s">
        <v>1423</v>
      </c>
      <c r="J154" s="72" t="s">
        <v>173</v>
      </c>
      <c r="K154" s="71" t="s">
        <v>12</v>
      </c>
      <c r="L154" s="74">
        <v>1997187.3146067415</v>
      </c>
      <c r="M154" s="78" t="s">
        <v>1302</v>
      </c>
      <c r="N154" s="79" t="s">
        <v>4090</v>
      </c>
    </row>
    <row r="155" spans="2:14" x14ac:dyDescent="0.35">
      <c r="B155" s="91" t="s">
        <v>403</v>
      </c>
      <c r="C155" s="71" t="s">
        <v>240</v>
      </c>
      <c r="D155" s="72" t="s">
        <v>241</v>
      </c>
      <c r="E155" s="71" t="s">
        <v>401</v>
      </c>
      <c r="F155" s="71" t="s">
        <v>402</v>
      </c>
      <c r="G155" s="73" t="s">
        <v>403</v>
      </c>
      <c r="H155" s="73" t="s">
        <v>402</v>
      </c>
      <c r="I155" s="71" t="s">
        <v>1425</v>
      </c>
      <c r="J155" s="72" t="s">
        <v>170</v>
      </c>
      <c r="K155" s="71" t="s">
        <v>12</v>
      </c>
      <c r="L155" s="74">
        <v>3221.3146067415728</v>
      </c>
      <c r="M155" s="75" t="s">
        <v>1303</v>
      </c>
      <c r="N155" s="76" t="s">
        <v>1304</v>
      </c>
    </row>
    <row r="156" spans="2:14" x14ac:dyDescent="0.35">
      <c r="B156" s="91" t="s">
        <v>404</v>
      </c>
      <c r="C156" s="71" t="s">
        <v>240</v>
      </c>
      <c r="D156" s="72" t="s">
        <v>241</v>
      </c>
      <c r="E156" s="71" t="s">
        <v>401</v>
      </c>
      <c r="F156" s="71" t="s">
        <v>402</v>
      </c>
      <c r="G156" s="73" t="s">
        <v>404</v>
      </c>
      <c r="H156" s="73" t="s">
        <v>402</v>
      </c>
      <c r="I156" s="71" t="s">
        <v>1424</v>
      </c>
      <c r="J156" s="72" t="s">
        <v>170</v>
      </c>
      <c r="K156" s="71" t="s">
        <v>12</v>
      </c>
      <c r="L156" s="74">
        <v>2818.6395131086142</v>
      </c>
      <c r="M156" s="78" t="s">
        <v>1302</v>
      </c>
      <c r="N156" s="76" t="s">
        <v>1304</v>
      </c>
    </row>
    <row r="157" spans="2:14" x14ac:dyDescent="0.35">
      <c r="B157" s="91" t="s">
        <v>405</v>
      </c>
      <c r="C157" s="71" t="s">
        <v>240</v>
      </c>
      <c r="D157" s="72" t="s">
        <v>241</v>
      </c>
      <c r="E157" s="71" t="s">
        <v>401</v>
      </c>
      <c r="F157" s="71" t="s">
        <v>402</v>
      </c>
      <c r="G157" s="73" t="s">
        <v>405</v>
      </c>
      <c r="H157" s="73" t="s">
        <v>402</v>
      </c>
      <c r="I157" s="71" t="s">
        <v>1423</v>
      </c>
      <c r="J157" s="72" t="s">
        <v>173</v>
      </c>
      <c r="K157" s="71" t="s">
        <v>12</v>
      </c>
      <c r="L157" s="74">
        <v>32213.044943820223</v>
      </c>
      <c r="M157" s="78" t="s">
        <v>1302</v>
      </c>
      <c r="N157" s="79" t="s">
        <v>4090</v>
      </c>
    </row>
    <row r="158" spans="2:14" x14ac:dyDescent="0.35">
      <c r="B158" s="91" t="s">
        <v>407</v>
      </c>
      <c r="C158" s="71" t="s">
        <v>240</v>
      </c>
      <c r="D158" s="72" t="s">
        <v>241</v>
      </c>
      <c r="E158" s="71" t="s">
        <v>16</v>
      </c>
      <c r="F158" s="71" t="s">
        <v>406</v>
      </c>
      <c r="G158" s="73" t="s">
        <v>407</v>
      </c>
      <c r="H158" s="73" t="s">
        <v>406</v>
      </c>
      <c r="I158" s="71" t="s">
        <v>1425</v>
      </c>
      <c r="J158" s="72" t="s">
        <v>170</v>
      </c>
      <c r="K158" s="71" t="s">
        <v>12</v>
      </c>
      <c r="L158" s="74">
        <v>25770.213483146068</v>
      </c>
      <c r="M158" s="75" t="s">
        <v>1303</v>
      </c>
      <c r="N158" s="76" t="s">
        <v>1304</v>
      </c>
    </row>
    <row r="159" spans="2:14" x14ac:dyDescent="0.35">
      <c r="B159" s="91" t="s">
        <v>408</v>
      </c>
      <c r="C159" s="71" t="s">
        <v>240</v>
      </c>
      <c r="D159" s="72" t="s">
        <v>241</v>
      </c>
      <c r="E159" s="71" t="s">
        <v>16</v>
      </c>
      <c r="F159" s="71" t="s">
        <v>406</v>
      </c>
      <c r="G159" s="73" t="s">
        <v>408</v>
      </c>
      <c r="H159" s="73" t="s">
        <v>406</v>
      </c>
      <c r="I159" s="71" t="s">
        <v>1424</v>
      </c>
      <c r="J159" s="72" t="s">
        <v>170</v>
      </c>
      <c r="K159" s="71" t="s">
        <v>12</v>
      </c>
      <c r="L159" s="74">
        <v>22548.940074906364</v>
      </c>
      <c r="M159" s="78" t="s">
        <v>1302</v>
      </c>
      <c r="N159" s="76" t="s">
        <v>1304</v>
      </c>
    </row>
    <row r="160" spans="2:14" x14ac:dyDescent="0.35">
      <c r="B160" s="91" t="s">
        <v>409</v>
      </c>
      <c r="C160" s="71" t="s">
        <v>240</v>
      </c>
      <c r="D160" s="72" t="s">
        <v>241</v>
      </c>
      <c r="E160" s="71" t="s">
        <v>16</v>
      </c>
      <c r="F160" s="71" t="s">
        <v>406</v>
      </c>
      <c r="G160" s="73" t="s">
        <v>409</v>
      </c>
      <c r="H160" s="73" t="s">
        <v>406</v>
      </c>
      <c r="I160" s="71" t="s">
        <v>1423</v>
      </c>
      <c r="J160" s="72" t="s">
        <v>173</v>
      </c>
      <c r="K160" s="71" t="s">
        <v>12</v>
      </c>
      <c r="L160" s="74">
        <v>257702.08988764044</v>
      </c>
      <c r="M160" s="78" t="s">
        <v>1302</v>
      </c>
      <c r="N160" s="79" t="s">
        <v>4090</v>
      </c>
    </row>
    <row r="161" spans="2:14" x14ac:dyDescent="0.35">
      <c r="B161" s="91" t="s">
        <v>411</v>
      </c>
      <c r="C161" s="71" t="s">
        <v>240</v>
      </c>
      <c r="D161" s="72" t="s">
        <v>241</v>
      </c>
      <c r="E161" s="71" t="s">
        <v>11</v>
      </c>
      <c r="F161" s="71" t="s">
        <v>410</v>
      </c>
      <c r="G161" s="73" t="s">
        <v>411</v>
      </c>
      <c r="H161" s="73" t="s">
        <v>410</v>
      </c>
      <c r="I161" s="71" t="s">
        <v>1425</v>
      </c>
      <c r="J161" s="72" t="s">
        <v>170</v>
      </c>
      <c r="K161" s="71" t="s">
        <v>12</v>
      </c>
      <c r="L161" s="74">
        <v>25770.213483146068</v>
      </c>
      <c r="M161" s="75" t="s">
        <v>1303</v>
      </c>
      <c r="N161" s="76" t="s">
        <v>1304</v>
      </c>
    </row>
    <row r="162" spans="2:14" x14ac:dyDescent="0.35">
      <c r="B162" s="91" t="s">
        <v>412</v>
      </c>
      <c r="C162" s="71" t="s">
        <v>240</v>
      </c>
      <c r="D162" s="72" t="s">
        <v>241</v>
      </c>
      <c r="E162" s="71" t="s">
        <v>11</v>
      </c>
      <c r="F162" s="71" t="s">
        <v>410</v>
      </c>
      <c r="G162" s="73" t="s">
        <v>412</v>
      </c>
      <c r="H162" s="73" t="s">
        <v>410</v>
      </c>
      <c r="I162" s="71" t="s">
        <v>1423</v>
      </c>
      <c r="J162" s="72" t="s">
        <v>173</v>
      </c>
      <c r="K162" s="71" t="s">
        <v>12</v>
      </c>
      <c r="L162" s="74">
        <v>257702.08988764044</v>
      </c>
      <c r="M162" s="78" t="s">
        <v>1302</v>
      </c>
      <c r="N162" s="79" t="s">
        <v>4090</v>
      </c>
    </row>
    <row r="163" spans="2:14" x14ac:dyDescent="0.35">
      <c r="B163" s="91" t="s">
        <v>413</v>
      </c>
      <c r="C163" s="71" t="s">
        <v>240</v>
      </c>
      <c r="D163" s="72" t="s">
        <v>241</v>
      </c>
      <c r="E163" s="71" t="s">
        <v>11</v>
      </c>
      <c r="F163" s="71" t="s">
        <v>410</v>
      </c>
      <c r="G163" s="73" t="s">
        <v>413</v>
      </c>
      <c r="H163" s="73" t="s">
        <v>410</v>
      </c>
      <c r="I163" s="71" t="s">
        <v>1424</v>
      </c>
      <c r="J163" s="72" t="s">
        <v>170</v>
      </c>
      <c r="K163" s="71" t="s">
        <v>12</v>
      </c>
      <c r="L163" s="74">
        <v>22548.940074906364</v>
      </c>
      <c r="M163" s="78" t="s">
        <v>1302</v>
      </c>
      <c r="N163" s="76" t="s">
        <v>1304</v>
      </c>
    </row>
    <row r="164" spans="2:14" x14ac:dyDescent="0.35">
      <c r="B164" s="91" t="s">
        <v>417</v>
      </c>
      <c r="C164" s="71" t="s">
        <v>415</v>
      </c>
      <c r="D164" s="72" t="s">
        <v>416</v>
      </c>
      <c r="E164" s="71" t="s">
        <v>11</v>
      </c>
      <c r="F164" s="71" t="s">
        <v>415</v>
      </c>
      <c r="G164" s="73" t="s">
        <v>417</v>
      </c>
      <c r="H164" s="73" t="s">
        <v>2771</v>
      </c>
      <c r="I164" s="71" t="s">
        <v>1425</v>
      </c>
      <c r="J164" s="72" t="s">
        <v>170</v>
      </c>
      <c r="K164" s="71" t="s">
        <v>12</v>
      </c>
      <c r="L164" s="74">
        <v>103.55056179775281</v>
      </c>
      <c r="M164" s="75" t="s">
        <v>1303</v>
      </c>
      <c r="N164" s="76" t="s">
        <v>1304</v>
      </c>
    </row>
    <row r="165" spans="2:14" x14ac:dyDescent="0.35">
      <c r="B165" s="91" t="s">
        <v>418</v>
      </c>
      <c r="C165" s="71" t="s">
        <v>415</v>
      </c>
      <c r="D165" s="72" t="s">
        <v>416</v>
      </c>
      <c r="E165" s="71" t="s">
        <v>11</v>
      </c>
      <c r="F165" s="71" t="s">
        <v>415</v>
      </c>
      <c r="G165" s="73" t="s">
        <v>418</v>
      </c>
      <c r="H165" s="73" t="s">
        <v>2771</v>
      </c>
      <c r="I165" s="71" t="s">
        <v>1424</v>
      </c>
      <c r="J165" s="72" t="s">
        <v>170</v>
      </c>
      <c r="K165" s="71" t="s">
        <v>12</v>
      </c>
      <c r="L165" s="74">
        <v>90.617977528089895</v>
      </c>
      <c r="M165" s="78" t="s">
        <v>1302</v>
      </c>
      <c r="N165" s="76" t="s">
        <v>1304</v>
      </c>
    </row>
    <row r="166" spans="2:14" x14ac:dyDescent="0.35">
      <c r="B166" s="91" t="s">
        <v>419</v>
      </c>
      <c r="C166" s="71" t="s">
        <v>415</v>
      </c>
      <c r="D166" s="72" t="s">
        <v>416</v>
      </c>
      <c r="E166" s="71" t="s">
        <v>11</v>
      </c>
      <c r="F166" s="71" t="s">
        <v>415</v>
      </c>
      <c r="G166" s="73" t="s">
        <v>419</v>
      </c>
      <c r="H166" s="73" t="s">
        <v>2771</v>
      </c>
      <c r="I166" s="71" t="s">
        <v>1423</v>
      </c>
      <c r="J166" s="72" t="s">
        <v>173</v>
      </c>
      <c r="K166" s="71" t="s">
        <v>12</v>
      </c>
      <c r="L166" s="74">
        <v>1035.5730337078651</v>
      </c>
      <c r="M166" s="78" t="s">
        <v>1302</v>
      </c>
      <c r="N166" s="79" t="s">
        <v>4090</v>
      </c>
    </row>
    <row r="167" spans="2:14" x14ac:dyDescent="0.35">
      <c r="B167" s="91" t="s">
        <v>422</v>
      </c>
      <c r="C167" s="71" t="s">
        <v>420</v>
      </c>
      <c r="D167" s="72" t="s">
        <v>421</v>
      </c>
      <c r="E167" s="71" t="s">
        <v>11</v>
      </c>
      <c r="F167" s="71" t="s">
        <v>420</v>
      </c>
      <c r="G167" s="73" t="s">
        <v>422</v>
      </c>
      <c r="H167" s="73" t="s">
        <v>2772</v>
      </c>
      <c r="I167" s="71" t="s">
        <v>1425</v>
      </c>
      <c r="J167" s="72" t="s">
        <v>170</v>
      </c>
      <c r="K167" s="71" t="s">
        <v>12</v>
      </c>
      <c r="L167" s="74">
        <v>862.82022471910102</v>
      </c>
      <c r="M167" s="75" t="s">
        <v>1303</v>
      </c>
      <c r="N167" s="76" t="s">
        <v>1304</v>
      </c>
    </row>
    <row r="168" spans="2:14" x14ac:dyDescent="0.35">
      <c r="B168" s="91" t="s">
        <v>423</v>
      </c>
      <c r="C168" s="71" t="s">
        <v>420</v>
      </c>
      <c r="D168" s="72" t="s">
        <v>421</v>
      </c>
      <c r="E168" s="71" t="s">
        <v>11</v>
      </c>
      <c r="F168" s="71" t="s">
        <v>420</v>
      </c>
      <c r="G168" s="73" t="s">
        <v>423</v>
      </c>
      <c r="H168" s="73" t="s">
        <v>2772</v>
      </c>
      <c r="I168" s="71" t="s">
        <v>1424</v>
      </c>
      <c r="J168" s="72" t="s">
        <v>170</v>
      </c>
      <c r="K168" s="71" t="s">
        <v>12</v>
      </c>
      <c r="L168" s="74">
        <v>754.96161048689135</v>
      </c>
      <c r="M168" s="78" t="s">
        <v>1302</v>
      </c>
      <c r="N168" s="76" t="s">
        <v>1304</v>
      </c>
    </row>
    <row r="169" spans="2:14" x14ac:dyDescent="0.35">
      <c r="B169" s="91" t="s">
        <v>424</v>
      </c>
      <c r="C169" s="71" t="s">
        <v>420</v>
      </c>
      <c r="D169" s="72" t="s">
        <v>421</v>
      </c>
      <c r="E169" s="71" t="s">
        <v>11</v>
      </c>
      <c r="F169" s="71" t="s">
        <v>420</v>
      </c>
      <c r="G169" s="73" t="s">
        <v>424</v>
      </c>
      <c r="H169" s="73" t="s">
        <v>2772</v>
      </c>
      <c r="I169" s="71" t="s">
        <v>1423</v>
      </c>
      <c r="J169" s="72" t="s">
        <v>173</v>
      </c>
      <c r="K169" s="71" t="s">
        <v>12</v>
      </c>
      <c r="L169" s="74">
        <v>8628.1910112359546</v>
      </c>
      <c r="M169" s="78" t="s">
        <v>1302</v>
      </c>
      <c r="N169" s="79" t="s">
        <v>4090</v>
      </c>
    </row>
    <row r="170" spans="2:14" x14ac:dyDescent="0.35">
      <c r="B170" s="91" t="s">
        <v>428</v>
      </c>
      <c r="C170" s="71" t="s">
        <v>425</v>
      </c>
      <c r="D170" s="72" t="s">
        <v>426</v>
      </c>
      <c r="E170" s="71" t="s">
        <v>11</v>
      </c>
      <c r="F170" s="71" t="s">
        <v>427</v>
      </c>
      <c r="G170" s="73" t="s">
        <v>428</v>
      </c>
      <c r="H170" s="73" t="s">
        <v>427</v>
      </c>
      <c r="I170" s="71" t="s">
        <v>1425</v>
      </c>
      <c r="J170" s="72" t="s">
        <v>170</v>
      </c>
      <c r="K170" s="71" t="s">
        <v>12</v>
      </c>
      <c r="L170" s="74">
        <v>1932.7415730337079</v>
      </c>
      <c r="M170" s="75" t="s">
        <v>1303</v>
      </c>
      <c r="N170" s="76" t="s">
        <v>1304</v>
      </c>
    </row>
    <row r="171" spans="2:14" x14ac:dyDescent="0.35">
      <c r="B171" s="91" t="s">
        <v>429</v>
      </c>
      <c r="C171" s="71" t="s">
        <v>425</v>
      </c>
      <c r="D171" s="72" t="s">
        <v>426</v>
      </c>
      <c r="E171" s="71" t="s">
        <v>11</v>
      </c>
      <c r="F171" s="71" t="s">
        <v>427</v>
      </c>
      <c r="G171" s="73" t="s">
        <v>429</v>
      </c>
      <c r="H171" s="73" t="s">
        <v>427</v>
      </c>
      <c r="I171" s="71" t="s">
        <v>1423</v>
      </c>
      <c r="J171" s="72" t="s">
        <v>173</v>
      </c>
      <c r="K171" s="71" t="s">
        <v>12</v>
      </c>
      <c r="L171" s="74">
        <v>19327.370786516854</v>
      </c>
      <c r="M171" s="78" t="s">
        <v>1302</v>
      </c>
      <c r="N171" s="79" t="s">
        <v>4090</v>
      </c>
    </row>
    <row r="172" spans="2:14" x14ac:dyDescent="0.35">
      <c r="B172" s="91" t="s">
        <v>430</v>
      </c>
      <c r="C172" s="71" t="s">
        <v>425</v>
      </c>
      <c r="D172" s="72" t="s">
        <v>426</v>
      </c>
      <c r="E172" s="71" t="s">
        <v>11</v>
      </c>
      <c r="F172" s="71" t="s">
        <v>427</v>
      </c>
      <c r="G172" s="73" t="s">
        <v>430</v>
      </c>
      <c r="H172" s="73" t="s">
        <v>427</v>
      </c>
      <c r="I172" s="71" t="s">
        <v>1424</v>
      </c>
      <c r="J172" s="72" t="s">
        <v>170</v>
      </c>
      <c r="K172" s="71" t="s">
        <v>12</v>
      </c>
      <c r="L172" s="74">
        <v>1691.1460674157304</v>
      </c>
      <c r="M172" s="78" t="s">
        <v>1302</v>
      </c>
      <c r="N172" s="76" t="s">
        <v>1304</v>
      </c>
    </row>
    <row r="173" spans="2:14" x14ac:dyDescent="0.35">
      <c r="B173" s="91" t="s">
        <v>433</v>
      </c>
      <c r="C173" s="71" t="s">
        <v>431</v>
      </c>
      <c r="D173" s="72" t="s">
        <v>432</v>
      </c>
      <c r="E173" s="71" t="s">
        <v>11</v>
      </c>
      <c r="F173" s="71" t="s">
        <v>431</v>
      </c>
      <c r="G173" s="73" t="s">
        <v>433</v>
      </c>
      <c r="H173" s="73" t="s">
        <v>431</v>
      </c>
      <c r="I173" s="71" t="s">
        <v>1425</v>
      </c>
      <c r="J173" s="72" t="s">
        <v>170</v>
      </c>
      <c r="K173" s="71" t="s">
        <v>12</v>
      </c>
      <c r="L173" s="74">
        <v>207.11235955056182</v>
      </c>
      <c r="M173" s="75" t="s">
        <v>1303</v>
      </c>
      <c r="N173" s="76" t="s">
        <v>1304</v>
      </c>
    </row>
    <row r="174" spans="2:14" x14ac:dyDescent="0.35">
      <c r="B174" s="91" t="s">
        <v>434</v>
      </c>
      <c r="C174" s="71" t="s">
        <v>431</v>
      </c>
      <c r="D174" s="72" t="s">
        <v>432</v>
      </c>
      <c r="E174" s="71" t="s">
        <v>11</v>
      </c>
      <c r="F174" s="71" t="s">
        <v>431</v>
      </c>
      <c r="G174" s="73" t="s">
        <v>434</v>
      </c>
      <c r="H174" s="73" t="s">
        <v>431</v>
      </c>
      <c r="I174" s="71" t="s">
        <v>1424</v>
      </c>
      <c r="J174" s="72" t="s">
        <v>170</v>
      </c>
      <c r="K174" s="71" t="s">
        <v>12</v>
      </c>
      <c r="L174" s="74">
        <v>181.22191011235955</v>
      </c>
      <c r="M174" s="78" t="s">
        <v>1302</v>
      </c>
      <c r="N174" s="76" t="s">
        <v>1304</v>
      </c>
    </row>
    <row r="175" spans="2:14" x14ac:dyDescent="0.35">
      <c r="B175" s="91" t="s">
        <v>435</v>
      </c>
      <c r="C175" s="71" t="s">
        <v>431</v>
      </c>
      <c r="D175" s="72" t="s">
        <v>432</v>
      </c>
      <c r="E175" s="71" t="s">
        <v>11</v>
      </c>
      <c r="F175" s="71" t="s">
        <v>431</v>
      </c>
      <c r="G175" s="73" t="s">
        <v>435</v>
      </c>
      <c r="H175" s="73" t="s">
        <v>431</v>
      </c>
      <c r="I175" s="71" t="s">
        <v>1423</v>
      </c>
      <c r="J175" s="72" t="s">
        <v>173</v>
      </c>
      <c r="K175" s="71" t="s">
        <v>12</v>
      </c>
      <c r="L175" s="74">
        <v>2071.1460674157302</v>
      </c>
      <c r="M175" s="78" t="s">
        <v>1302</v>
      </c>
      <c r="N175" s="79" t="s">
        <v>4090</v>
      </c>
    </row>
    <row r="176" spans="2:14" x14ac:dyDescent="0.35">
      <c r="B176" s="91" t="s">
        <v>438</v>
      </c>
      <c r="C176" s="71" t="s">
        <v>436</v>
      </c>
      <c r="D176" s="72" t="s">
        <v>437</v>
      </c>
      <c r="E176" s="71" t="s">
        <v>29</v>
      </c>
      <c r="F176" s="71" t="s">
        <v>436</v>
      </c>
      <c r="G176" s="73" t="s">
        <v>438</v>
      </c>
      <c r="H176" s="73" t="s">
        <v>436</v>
      </c>
      <c r="I176" s="71" t="s">
        <v>1425</v>
      </c>
      <c r="J176" s="72" t="s">
        <v>170</v>
      </c>
      <c r="K176" s="71" t="s">
        <v>12</v>
      </c>
      <c r="L176" s="74">
        <v>1932.7415730337079</v>
      </c>
      <c r="M176" s="75" t="s">
        <v>1303</v>
      </c>
      <c r="N176" s="76" t="s">
        <v>1304</v>
      </c>
    </row>
    <row r="177" spans="2:14" x14ac:dyDescent="0.35">
      <c r="B177" s="91" t="s">
        <v>439</v>
      </c>
      <c r="C177" s="71" t="s">
        <v>436</v>
      </c>
      <c r="D177" s="72" t="s">
        <v>437</v>
      </c>
      <c r="E177" s="71" t="s">
        <v>29</v>
      </c>
      <c r="F177" s="71" t="s">
        <v>436</v>
      </c>
      <c r="G177" s="73" t="s">
        <v>439</v>
      </c>
      <c r="H177" s="73" t="s">
        <v>436</v>
      </c>
      <c r="I177" s="71" t="s">
        <v>1423</v>
      </c>
      <c r="J177" s="72" t="s">
        <v>173</v>
      </c>
      <c r="K177" s="71" t="s">
        <v>12</v>
      </c>
      <c r="L177" s="74">
        <v>19327.370786516854</v>
      </c>
      <c r="M177" s="78" t="s">
        <v>1302</v>
      </c>
      <c r="N177" s="79" t="s">
        <v>4090</v>
      </c>
    </row>
    <row r="178" spans="2:14" x14ac:dyDescent="0.35">
      <c r="B178" s="91" t="s">
        <v>440</v>
      </c>
      <c r="C178" s="71" t="s">
        <v>436</v>
      </c>
      <c r="D178" s="72" t="s">
        <v>437</v>
      </c>
      <c r="E178" s="71" t="s">
        <v>29</v>
      </c>
      <c r="F178" s="71" t="s">
        <v>436</v>
      </c>
      <c r="G178" s="73" t="s">
        <v>440</v>
      </c>
      <c r="H178" s="73" t="s">
        <v>436</v>
      </c>
      <c r="I178" s="71" t="s">
        <v>1424</v>
      </c>
      <c r="J178" s="72" t="s">
        <v>170</v>
      </c>
      <c r="K178" s="71" t="s">
        <v>12</v>
      </c>
      <c r="L178" s="74">
        <v>1691.1460674157304</v>
      </c>
      <c r="M178" s="78" t="s">
        <v>1302</v>
      </c>
      <c r="N178" s="76" t="s">
        <v>1304</v>
      </c>
    </row>
    <row r="179" spans="2:14" x14ac:dyDescent="0.35">
      <c r="B179" s="91" t="s">
        <v>443</v>
      </c>
      <c r="C179" s="71" t="s">
        <v>441</v>
      </c>
      <c r="D179" s="72" t="s">
        <v>442</v>
      </c>
      <c r="E179" s="71" t="s">
        <v>11</v>
      </c>
      <c r="F179" s="71" t="s">
        <v>441</v>
      </c>
      <c r="G179" s="73" t="s">
        <v>443</v>
      </c>
      <c r="H179" s="73" t="s">
        <v>441</v>
      </c>
      <c r="I179" s="71" t="s">
        <v>1425</v>
      </c>
      <c r="J179" s="72" t="s">
        <v>170</v>
      </c>
      <c r="K179" s="71" t="s">
        <v>12</v>
      </c>
      <c r="L179" s="74">
        <v>257.66292134831457</v>
      </c>
      <c r="M179" s="75" t="s">
        <v>1303</v>
      </c>
      <c r="N179" s="76" t="s">
        <v>1304</v>
      </c>
    </row>
    <row r="180" spans="2:14" x14ac:dyDescent="0.35">
      <c r="B180" s="91" t="s">
        <v>444</v>
      </c>
      <c r="C180" s="71" t="s">
        <v>441</v>
      </c>
      <c r="D180" s="72" t="s">
        <v>442</v>
      </c>
      <c r="E180" s="71" t="s">
        <v>11</v>
      </c>
      <c r="F180" s="71" t="s">
        <v>441</v>
      </c>
      <c r="G180" s="73" t="s">
        <v>444</v>
      </c>
      <c r="H180" s="73" t="s">
        <v>441</v>
      </c>
      <c r="I180" s="71" t="s">
        <v>1423</v>
      </c>
      <c r="J180" s="72" t="s">
        <v>173</v>
      </c>
      <c r="K180" s="71" t="s">
        <v>12</v>
      </c>
      <c r="L180" s="74">
        <v>2576.6853932584268</v>
      </c>
      <c r="M180" s="78" t="s">
        <v>1302</v>
      </c>
      <c r="N180" s="79" t="s">
        <v>4090</v>
      </c>
    </row>
    <row r="181" spans="2:14" x14ac:dyDescent="0.35">
      <c r="B181" s="91" t="s">
        <v>445</v>
      </c>
      <c r="C181" s="71" t="s">
        <v>441</v>
      </c>
      <c r="D181" s="72" t="s">
        <v>442</v>
      </c>
      <c r="E181" s="71" t="s">
        <v>11</v>
      </c>
      <c r="F181" s="71" t="s">
        <v>441</v>
      </c>
      <c r="G181" s="73" t="s">
        <v>445</v>
      </c>
      <c r="H181" s="73" t="s">
        <v>441</v>
      </c>
      <c r="I181" s="71" t="s">
        <v>1424</v>
      </c>
      <c r="J181" s="72" t="s">
        <v>170</v>
      </c>
      <c r="K181" s="71" t="s">
        <v>12</v>
      </c>
      <c r="L181" s="74">
        <v>225.46722846441946</v>
      </c>
      <c r="M181" s="78" t="s">
        <v>1302</v>
      </c>
      <c r="N181" s="76" t="s">
        <v>1304</v>
      </c>
    </row>
    <row r="182" spans="2:14" x14ac:dyDescent="0.35">
      <c r="B182" s="91" t="s">
        <v>448</v>
      </c>
      <c r="C182" s="71" t="s">
        <v>446</v>
      </c>
      <c r="D182" s="72" t="s">
        <v>447</v>
      </c>
      <c r="E182" s="71" t="s">
        <v>11</v>
      </c>
      <c r="F182" s="71" t="s">
        <v>446</v>
      </c>
      <c r="G182" s="73" t="s">
        <v>448</v>
      </c>
      <c r="H182" s="73" t="s">
        <v>446</v>
      </c>
      <c r="I182" s="71" t="s">
        <v>1425</v>
      </c>
      <c r="J182" s="72" t="s">
        <v>170</v>
      </c>
      <c r="K182" s="71" t="s">
        <v>12</v>
      </c>
      <c r="L182" s="74">
        <v>12.943820224719101</v>
      </c>
      <c r="M182" s="75" t="s">
        <v>1303</v>
      </c>
      <c r="N182" s="76" t="s">
        <v>1304</v>
      </c>
    </row>
    <row r="183" spans="2:14" x14ac:dyDescent="0.35">
      <c r="B183" s="91" t="s">
        <v>449</v>
      </c>
      <c r="C183" s="71" t="s">
        <v>446</v>
      </c>
      <c r="D183" s="72" t="s">
        <v>447</v>
      </c>
      <c r="E183" s="71" t="s">
        <v>11</v>
      </c>
      <c r="F183" s="71" t="s">
        <v>446</v>
      </c>
      <c r="G183" s="73" t="s">
        <v>449</v>
      </c>
      <c r="H183" s="73" t="s">
        <v>446</v>
      </c>
      <c r="I183" s="71" t="s">
        <v>1423</v>
      </c>
      <c r="J183" s="72" t="s">
        <v>173</v>
      </c>
      <c r="K183" s="71" t="s">
        <v>12</v>
      </c>
      <c r="L183" s="74">
        <v>129.3932584269663</v>
      </c>
      <c r="M183" s="78" t="s">
        <v>1302</v>
      </c>
      <c r="N183" s="79" t="s">
        <v>4090</v>
      </c>
    </row>
    <row r="184" spans="2:14" x14ac:dyDescent="0.35">
      <c r="B184" s="91" t="s">
        <v>450</v>
      </c>
      <c r="C184" s="71" t="s">
        <v>446</v>
      </c>
      <c r="D184" s="72" t="s">
        <v>447</v>
      </c>
      <c r="E184" s="71" t="s">
        <v>11</v>
      </c>
      <c r="F184" s="71" t="s">
        <v>446</v>
      </c>
      <c r="G184" s="73" t="s">
        <v>450</v>
      </c>
      <c r="H184" s="73" t="s">
        <v>446</v>
      </c>
      <c r="I184" s="71" t="s">
        <v>1424</v>
      </c>
      <c r="J184" s="72" t="s">
        <v>170</v>
      </c>
      <c r="K184" s="71" t="s">
        <v>12</v>
      </c>
      <c r="L184" s="74">
        <v>11.31928838951311</v>
      </c>
      <c r="M184" s="78" t="s">
        <v>1302</v>
      </c>
      <c r="N184" s="76" t="s">
        <v>1304</v>
      </c>
    </row>
    <row r="185" spans="2:14" x14ac:dyDescent="0.35">
      <c r="B185" s="91" t="s">
        <v>453</v>
      </c>
      <c r="C185" s="71" t="s">
        <v>451</v>
      </c>
      <c r="D185" s="72" t="s">
        <v>452</v>
      </c>
      <c r="E185" s="71" t="s">
        <v>11</v>
      </c>
      <c r="F185" s="71" t="s">
        <v>451</v>
      </c>
      <c r="G185" s="73" t="s">
        <v>453</v>
      </c>
      <c r="H185" s="73" t="s">
        <v>451</v>
      </c>
      <c r="I185" s="71" t="s">
        <v>1425</v>
      </c>
      <c r="J185" s="72" t="s">
        <v>170</v>
      </c>
      <c r="K185" s="71" t="s">
        <v>12</v>
      </c>
      <c r="L185" s="74">
        <v>345.15730337078651</v>
      </c>
      <c r="M185" s="75" t="s">
        <v>1303</v>
      </c>
      <c r="N185" s="76" t="s">
        <v>1304</v>
      </c>
    </row>
    <row r="186" spans="2:14" x14ac:dyDescent="0.35">
      <c r="B186" s="91" t="s">
        <v>454</v>
      </c>
      <c r="C186" s="71" t="s">
        <v>451</v>
      </c>
      <c r="D186" s="72" t="s">
        <v>452</v>
      </c>
      <c r="E186" s="71" t="s">
        <v>11</v>
      </c>
      <c r="F186" s="71" t="s">
        <v>451</v>
      </c>
      <c r="G186" s="73" t="s">
        <v>454</v>
      </c>
      <c r="H186" s="73" t="s">
        <v>451</v>
      </c>
      <c r="I186" s="71" t="s">
        <v>1424</v>
      </c>
      <c r="J186" s="72" t="s">
        <v>170</v>
      </c>
      <c r="K186" s="71" t="s">
        <v>12</v>
      </c>
      <c r="L186" s="74">
        <v>302.00561797752806</v>
      </c>
      <c r="M186" s="78" t="s">
        <v>1302</v>
      </c>
      <c r="N186" s="76" t="s">
        <v>1304</v>
      </c>
    </row>
    <row r="187" spans="2:14" x14ac:dyDescent="0.35">
      <c r="B187" s="91" t="s">
        <v>455</v>
      </c>
      <c r="C187" s="71" t="s">
        <v>451</v>
      </c>
      <c r="D187" s="72" t="s">
        <v>452</v>
      </c>
      <c r="E187" s="71" t="s">
        <v>11</v>
      </c>
      <c r="F187" s="71" t="s">
        <v>451</v>
      </c>
      <c r="G187" s="73" t="s">
        <v>455</v>
      </c>
      <c r="H187" s="73" t="s">
        <v>451</v>
      </c>
      <c r="I187" s="71" t="s">
        <v>1423</v>
      </c>
      <c r="J187" s="72" t="s">
        <v>173</v>
      </c>
      <c r="K187" s="71" t="s">
        <v>12</v>
      </c>
      <c r="L187" s="74">
        <v>3451.5168539325841</v>
      </c>
      <c r="M187" s="78" t="s">
        <v>1302</v>
      </c>
      <c r="N187" s="79" t="s">
        <v>4090</v>
      </c>
    </row>
    <row r="188" spans="2:14" x14ac:dyDescent="0.35">
      <c r="B188" s="91" t="s">
        <v>458</v>
      </c>
      <c r="C188" s="71" t="s">
        <v>456</v>
      </c>
      <c r="D188" s="72" t="s">
        <v>457</v>
      </c>
      <c r="E188" s="71" t="s">
        <v>11</v>
      </c>
      <c r="F188" s="71" t="s">
        <v>456</v>
      </c>
      <c r="G188" s="73" t="s">
        <v>458</v>
      </c>
      <c r="H188" s="73" t="s">
        <v>456</v>
      </c>
      <c r="I188" s="71" t="s">
        <v>1425</v>
      </c>
      <c r="J188" s="72" t="s">
        <v>170</v>
      </c>
      <c r="K188" s="71" t="s">
        <v>12</v>
      </c>
      <c r="L188" s="74">
        <v>1035.4606741573034</v>
      </c>
      <c r="M188" s="75" t="s">
        <v>1303</v>
      </c>
      <c r="N188" s="76" t="s">
        <v>1304</v>
      </c>
    </row>
    <row r="189" spans="2:14" x14ac:dyDescent="0.35">
      <c r="B189" s="91" t="s">
        <v>459</v>
      </c>
      <c r="C189" s="71" t="s">
        <v>456</v>
      </c>
      <c r="D189" s="72" t="s">
        <v>457</v>
      </c>
      <c r="E189" s="71" t="s">
        <v>11</v>
      </c>
      <c r="F189" s="71" t="s">
        <v>456</v>
      </c>
      <c r="G189" s="73" t="s">
        <v>459</v>
      </c>
      <c r="H189" s="73" t="s">
        <v>456</v>
      </c>
      <c r="I189" s="71" t="s">
        <v>1424</v>
      </c>
      <c r="J189" s="72" t="s">
        <v>170</v>
      </c>
      <c r="K189" s="71" t="s">
        <v>12</v>
      </c>
      <c r="L189" s="74">
        <v>906.0177902621723</v>
      </c>
      <c r="M189" s="78" t="s">
        <v>1302</v>
      </c>
      <c r="N189" s="76" t="s">
        <v>1304</v>
      </c>
    </row>
    <row r="190" spans="2:14" x14ac:dyDescent="0.35">
      <c r="B190" s="91" t="s">
        <v>460</v>
      </c>
      <c r="C190" s="71" t="s">
        <v>456</v>
      </c>
      <c r="D190" s="72" t="s">
        <v>457</v>
      </c>
      <c r="E190" s="71" t="s">
        <v>11</v>
      </c>
      <c r="F190" s="71" t="s">
        <v>456</v>
      </c>
      <c r="G190" s="73" t="s">
        <v>460</v>
      </c>
      <c r="H190" s="73" t="s">
        <v>456</v>
      </c>
      <c r="I190" s="71" t="s">
        <v>1423</v>
      </c>
      <c r="J190" s="72" t="s">
        <v>173</v>
      </c>
      <c r="K190" s="71" t="s">
        <v>12</v>
      </c>
      <c r="L190" s="74">
        <v>10354.561797752809</v>
      </c>
      <c r="M190" s="78" t="s">
        <v>1302</v>
      </c>
      <c r="N190" s="79" t="s">
        <v>4090</v>
      </c>
    </row>
    <row r="191" spans="2:14" x14ac:dyDescent="0.35">
      <c r="B191" s="91" t="s">
        <v>463</v>
      </c>
      <c r="C191" s="71" t="s">
        <v>461</v>
      </c>
      <c r="D191" s="72" t="s">
        <v>462</v>
      </c>
      <c r="E191" s="71" t="s">
        <v>11</v>
      </c>
      <c r="F191" s="71" t="s">
        <v>461</v>
      </c>
      <c r="G191" s="73" t="s">
        <v>463</v>
      </c>
      <c r="H191" s="73" t="s">
        <v>461</v>
      </c>
      <c r="I191" s="71" t="s">
        <v>1425</v>
      </c>
      <c r="J191" s="72" t="s">
        <v>170</v>
      </c>
      <c r="K191" s="71" t="s">
        <v>12</v>
      </c>
      <c r="L191" s="74">
        <v>77.797752808988761</v>
      </c>
      <c r="M191" s="75" t="s">
        <v>1303</v>
      </c>
      <c r="N191" s="76" t="s">
        <v>1304</v>
      </c>
    </row>
    <row r="192" spans="2:14" x14ac:dyDescent="0.35">
      <c r="B192" s="91" t="s">
        <v>464</v>
      </c>
      <c r="C192" s="71" t="s">
        <v>461</v>
      </c>
      <c r="D192" s="72" t="s">
        <v>462</v>
      </c>
      <c r="E192" s="71" t="s">
        <v>11</v>
      </c>
      <c r="F192" s="71" t="s">
        <v>461</v>
      </c>
      <c r="G192" s="73" t="s">
        <v>464</v>
      </c>
      <c r="H192" s="73" t="s">
        <v>461</v>
      </c>
      <c r="I192" s="71" t="s">
        <v>1423</v>
      </c>
      <c r="J192" s="72" t="s">
        <v>173</v>
      </c>
      <c r="K192" s="71" t="s">
        <v>12</v>
      </c>
      <c r="L192" s="74">
        <v>777.98876404494376</v>
      </c>
      <c r="M192" s="78" t="s">
        <v>1302</v>
      </c>
      <c r="N192" s="79" t="s">
        <v>4090</v>
      </c>
    </row>
    <row r="193" spans="2:14" x14ac:dyDescent="0.35">
      <c r="B193" s="91" t="s">
        <v>465</v>
      </c>
      <c r="C193" s="71" t="s">
        <v>461</v>
      </c>
      <c r="D193" s="72" t="s">
        <v>462</v>
      </c>
      <c r="E193" s="71" t="s">
        <v>11</v>
      </c>
      <c r="F193" s="71" t="s">
        <v>461</v>
      </c>
      <c r="G193" s="73" t="s">
        <v>465</v>
      </c>
      <c r="H193" s="73" t="s">
        <v>461</v>
      </c>
      <c r="I193" s="71" t="s">
        <v>1424</v>
      </c>
      <c r="J193" s="72" t="s">
        <v>170</v>
      </c>
      <c r="K193" s="71" t="s">
        <v>12</v>
      </c>
      <c r="L193" s="74">
        <v>68.073970037453179</v>
      </c>
      <c r="M193" s="78" t="s">
        <v>1302</v>
      </c>
      <c r="N193" s="76" t="s">
        <v>1304</v>
      </c>
    </row>
    <row r="194" spans="2:14" x14ac:dyDescent="0.35">
      <c r="B194" s="91" t="s">
        <v>468</v>
      </c>
      <c r="C194" s="71" t="s">
        <v>466</v>
      </c>
      <c r="D194" s="72" t="s">
        <v>467</v>
      </c>
      <c r="E194" s="71" t="s">
        <v>11</v>
      </c>
      <c r="F194" s="71" t="s">
        <v>466</v>
      </c>
      <c r="G194" s="73" t="s">
        <v>468</v>
      </c>
      <c r="H194" s="73" t="s">
        <v>466</v>
      </c>
      <c r="I194" s="71" t="s">
        <v>1425</v>
      </c>
      <c r="J194" s="72" t="s">
        <v>170</v>
      </c>
      <c r="K194" s="71" t="s">
        <v>12</v>
      </c>
      <c r="L194" s="74">
        <v>121.01123595505618</v>
      </c>
      <c r="M194" s="75" t="s">
        <v>1303</v>
      </c>
      <c r="N194" s="76" t="s">
        <v>1304</v>
      </c>
    </row>
    <row r="195" spans="2:14" x14ac:dyDescent="0.35">
      <c r="B195" s="91" t="s">
        <v>469</v>
      </c>
      <c r="C195" s="71" t="s">
        <v>466</v>
      </c>
      <c r="D195" s="72" t="s">
        <v>467</v>
      </c>
      <c r="E195" s="71" t="s">
        <v>11</v>
      </c>
      <c r="F195" s="71" t="s">
        <v>466</v>
      </c>
      <c r="G195" s="73" t="s">
        <v>469</v>
      </c>
      <c r="H195" s="73" t="s">
        <v>466</v>
      </c>
      <c r="I195" s="71" t="s">
        <v>1424</v>
      </c>
      <c r="J195" s="72" t="s">
        <v>170</v>
      </c>
      <c r="K195" s="71" t="s">
        <v>12</v>
      </c>
      <c r="L195" s="74">
        <v>105.87453183520599</v>
      </c>
      <c r="M195" s="78" t="s">
        <v>1302</v>
      </c>
      <c r="N195" s="76" t="s">
        <v>1304</v>
      </c>
    </row>
    <row r="196" spans="2:14" x14ac:dyDescent="0.35">
      <c r="B196" s="91" t="s">
        <v>470</v>
      </c>
      <c r="C196" s="71" t="s">
        <v>466</v>
      </c>
      <c r="D196" s="72" t="s">
        <v>467</v>
      </c>
      <c r="E196" s="71" t="s">
        <v>11</v>
      </c>
      <c r="F196" s="71" t="s">
        <v>466</v>
      </c>
      <c r="G196" s="73" t="s">
        <v>470</v>
      </c>
      <c r="H196" s="73" t="s">
        <v>466</v>
      </c>
      <c r="I196" s="71" t="s">
        <v>1423</v>
      </c>
      <c r="J196" s="72" t="s">
        <v>173</v>
      </c>
      <c r="K196" s="71" t="s">
        <v>12</v>
      </c>
      <c r="L196" s="74">
        <v>1210.056179775281</v>
      </c>
      <c r="M196" s="78" t="s">
        <v>1302</v>
      </c>
      <c r="N196" s="79" t="s">
        <v>4090</v>
      </c>
    </row>
    <row r="197" spans="2:14" x14ac:dyDescent="0.35">
      <c r="B197" s="91" t="s">
        <v>473</v>
      </c>
      <c r="C197" s="71" t="s">
        <v>471</v>
      </c>
      <c r="D197" s="72" t="s">
        <v>472</v>
      </c>
      <c r="E197" s="71" t="s">
        <v>11</v>
      </c>
      <c r="F197" s="71" t="s">
        <v>471</v>
      </c>
      <c r="G197" s="73" t="s">
        <v>473</v>
      </c>
      <c r="H197" s="73" t="s">
        <v>471</v>
      </c>
      <c r="I197" s="71" t="s">
        <v>1425</v>
      </c>
      <c r="J197" s="72" t="s">
        <v>170</v>
      </c>
      <c r="K197" s="71" t="s">
        <v>12</v>
      </c>
      <c r="L197" s="74">
        <v>29.44943820224719</v>
      </c>
      <c r="M197" s="75" t="s">
        <v>1303</v>
      </c>
      <c r="N197" s="76" t="s">
        <v>1304</v>
      </c>
    </row>
    <row r="198" spans="2:14" x14ac:dyDescent="0.35">
      <c r="B198" s="91" t="s">
        <v>474</v>
      </c>
      <c r="C198" s="71" t="s">
        <v>471</v>
      </c>
      <c r="D198" s="72" t="s">
        <v>472</v>
      </c>
      <c r="E198" s="71" t="s">
        <v>11</v>
      </c>
      <c r="F198" s="71" t="s">
        <v>471</v>
      </c>
      <c r="G198" s="73" t="s">
        <v>474</v>
      </c>
      <c r="H198" s="73" t="s">
        <v>471</v>
      </c>
      <c r="I198" s="71" t="s">
        <v>1424</v>
      </c>
      <c r="J198" s="72" t="s">
        <v>170</v>
      </c>
      <c r="K198" s="71" t="s">
        <v>12</v>
      </c>
      <c r="L198" s="74">
        <v>25.772471910112358</v>
      </c>
      <c r="M198" s="78" t="s">
        <v>1302</v>
      </c>
      <c r="N198" s="76" t="s">
        <v>1304</v>
      </c>
    </row>
    <row r="199" spans="2:14" x14ac:dyDescent="0.35">
      <c r="B199" s="91" t="s">
        <v>475</v>
      </c>
      <c r="C199" s="71" t="s">
        <v>471</v>
      </c>
      <c r="D199" s="72" t="s">
        <v>472</v>
      </c>
      <c r="E199" s="71" t="s">
        <v>11</v>
      </c>
      <c r="F199" s="71" t="s">
        <v>471</v>
      </c>
      <c r="G199" s="73" t="s">
        <v>475</v>
      </c>
      <c r="H199" s="73" t="s">
        <v>471</v>
      </c>
      <c r="I199" s="71" t="s">
        <v>1423</v>
      </c>
      <c r="J199" s="72" t="s">
        <v>173</v>
      </c>
      <c r="K199" s="71" t="s">
        <v>12</v>
      </c>
      <c r="L199" s="74">
        <v>294.4831460674157</v>
      </c>
      <c r="M199" s="78" t="s">
        <v>1302</v>
      </c>
      <c r="N199" s="79" t="s">
        <v>4090</v>
      </c>
    </row>
    <row r="200" spans="2:14" x14ac:dyDescent="0.35">
      <c r="B200" s="91" t="s">
        <v>478</v>
      </c>
      <c r="C200" s="71" t="s">
        <v>476</v>
      </c>
      <c r="D200" s="72" t="s">
        <v>477</v>
      </c>
      <c r="E200" s="71" t="s">
        <v>11</v>
      </c>
      <c r="F200" s="71" t="s">
        <v>476</v>
      </c>
      <c r="G200" s="73" t="s">
        <v>478</v>
      </c>
      <c r="H200" s="73" t="s">
        <v>476</v>
      </c>
      <c r="I200" s="71" t="s">
        <v>1425</v>
      </c>
      <c r="J200" s="72" t="s">
        <v>170</v>
      </c>
      <c r="K200" s="71" t="s">
        <v>12</v>
      </c>
      <c r="L200" s="74">
        <v>58.898876404494381</v>
      </c>
      <c r="M200" s="75" t="s">
        <v>1303</v>
      </c>
      <c r="N200" s="76" t="s">
        <v>1304</v>
      </c>
    </row>
    <row r="201" spans="2:14" x14ac:dyDescent="0.35">
      <c r="B201" s="91" t="s">
        <v>479</v>
      </c>
      <c r="C201" s="71" t="s">
        <v>476</v>
      </c>
      <c r="D201" s="72" t="s">
        <v>477</v>
      </c>
      <c r="E201" s="71" t="s">
        <v>11</v>
      </c>
      <c r="F201" s="71" t="s">
        <v>476</v>
      </c>
      <c r="G201" s="73" t="s">
        <v>479</v>
      </c>
      <c r="H201" s="73" t="s">
        <v>476</v>
      </c>
      <c r="I201" s="71" t="s">
        <v>1424</v>
      </c>
      <c r="J201" s="72" t="s">
        <v>170</v>
      </c>
      <c r="K201" s="71" t="s">
        <v>12</v>
      </c>
      <c r="L201" s="74">
        <v>51.5308988764045</v>
      </c>
      <c r="M201" s="78" t="s">
        <v>1302</v>
      </c>
      <c r="N201" s="76" t="s">
        <v>1304</v>
      </c>
    </row>
    <row r="202" spans="2:14" x14ac:dyDescent="0.35">
      <c r="B202" s="91" t="s">
        <v>480</v>
      </c>
      <c r="C202" s="71" t="s">
        <v>476</v>
      </c>
      <c r="D202" s="72" t="s">
        <v>477</v>
      </c>
      <c r="E202" s="71" t="s">
        <v>11</v>
      </c>
      <c r="F202" s="71" t="s">
        <v>476</v>
      </c>
      <c r="G202" s="73" t="s">
        <v>480</v>
      </c>
      <c r="H202" s="73" t="s">
        <v>476</v>
      </c>
      <c r="I202" s="71" t="s">
        <v>1423</v>
      </c>
      <c r="J202" s="72" t="s">
        <v>173</v>
      </c>
      <c r="K202" s="71" t="s">
        <v>12</v>
      </c>
      <c r="L202" s="74">
        <v>588.95505617977517</v>
      </c>
      <c r="M202" s="78" t="s">
        <v>1302</v>
      </c>
      <c r="N202" s="79" t="s">
        <v>4090</v>
      </c>
    </row>
    <row r="203" spans="2:14" x14ac:dyDescent="0.35">
      <c r="B203" s="91" t="s">
        <v>4233</v>
      </c>
      <c r="C203" s="71" t="s">
        <v>481</v>
      </c>
      <c r="D203" s="72" t="s">
        <v>482</v>
      </c>
      <c r="E203" s="71" t="s">
        <v>11</v>
      </c>
      <c r="F203" s="71" t="s">
        <v>481</v>
      </c>
      <c r="G203" s="73" t="s">
        <v>1748</v>
      </c>
      <c r="H203" s="73" t="s">
        <v>481</v>
      </c>
      <c r="I203" s="71" t="s">
        <v>1425</v>
      </c>
      <c r="J203" s="72" t="s">
        <v>170</v>
      </c>
      <c r="K203" s="71" t="s">
        <v>12</v>
      </c>
      <c r="L203" s="74">
        <v>22.123595505617978</v>
      </c>
      <c r="M203" s="75" t="s">
        <v>1303</v>
      </c>
      <c r="N203" s="76" t="s">
        <v>1304</v>
      </c>
    </row>
    <row r="204" spans="2:14" x14ac:dyDescent="0.35">
      <c r="B204" s="91" t="s">
        <v>1750</v>
      </c>
      <c r="C204" s="71" t="s">
        <v>481</v>
      </c>
      <c r="D204" s="72" t="s">
        <v>482</v>
      </c>
      <c r="E204" s="71" t="s">
        <v>11</v>
      </c>
      <c r="F204" s="71" t="s">
        <v>481</v>
      </c>
      <c r="G204" s="73" t="s">
        <v>1750</v>
      </c>
      <c r="H204" s="73" t="s">
        <v>481</v>
      </c>
      <c r="I204" s="71" t="s">
        <v>1424</v>
      </c>
      <c r="J204" s="72" t="s">
        <v>170</v>
      </c>
      <c r="K204" s="71" t="s">
        <v>12</v>
      </c>
      <c r="L204" s="74">
        <v>19.35580524344569</v>
      </c>
      <c r="M204" s="78" t="s">
        <v>1302</v>
      </c>
      <c r="N204" s="76" t="s">
        <v>1304</v>
      </c>
    </row>
    <row r="205" spans="2:14" x14ac:dyDescent="0.35">
      <c r="B205" s="91" t="s">
        <v>1749</v>
      </c>
      <c r="C205" s="71" t="s">
        <v>481</v>
      </c>
      <c r="D205" s="72" t="s">
        <v>482</v>
      </c>
      <c r="E205" s="71" t="s">
        <v>11</v>
      </c>
      <c r="F205" s="71" t="s">
        <v>481</v>
      </c>
      <c r="G205" s="73" t="s">
        <v>1749</v>
      </c>
      <c r="H205" s="73" t="s">
        <v>481</v>
      </c>
      <c r="I205" s="71" t="s">
        <v>1423</v>
      </c>
      <c r="J205" s="72" t="s">
        <v>173</v>
      </c>
      <c r="K205" s="71" t="s">
        <v>12</v>
      </c>
      <c r="L205" s="74">
        <v>221.17977528089887</v>
      </c>
      <c r="M205" s="78" t="s">
        <v>1302</v>
      </c>
      <c r="N205" s="79" t="s">
        <v>4090</v>
      </c>
    </row>
    <row r="206" spans="2:14" x14ac:dyDescent="0.35">
      <c r="B206" s="91" t="s">
        <v>485</v>
      </c>
      <c r="C206" s="71" t="s">
        <v>483</v>
      </c>
      <c r="D206" s="72" t="s">
        <v>484</v>
      </c>
      <c r="E206" s="71" t="s">
        <v>11</v>
      </c>
      <c r="F206" s="71" t="s">
        <v>483</v>
      </c>
      <c r="G206" s="73" t="s">
        <v>485</v>
      </c>
      <c r="H206" s="73" t="s">
        <v>483</v>
      </c>
      <c r="I206" s="71" t="s">
        <v>1425</v>
      </c>
      <c r="J206" s="72" t="s">
        <v>170</v>
      </c>
      <c r="K206" s="71" t="s">
        <v>12</v>
      </c>
      <c r="L206" s="74">
        <v>22.123595505617978</v>
      </c>
      <c r="M206" s="75" t="s">
        <v>1303</v>
      </c>
      <c r="N206" s="76" t="s">
        <v>1304</v>
      </c>
    </row>
    <row r="207" spans="2:14" x14ac:dyDescent="0.35">
      <c r="B207" s="91" t="s">
        <v>486</v>
      </c>
      <c r="C207" s="71" t="s">
        <v>483</v>
      </c>
      <c r="D207" s="72" t="s">
        <v>484</v>
      </c>
      <c r="E207" s="71" t="s">
        <v>11</v>
      </c>
      <c r="F207" s="71" t="s">
        <v>483</v>
      </c>
      <c r="G207" s="73" t="s">
        <v>486</v>
      </c>
      <c r="H207" s="73" t="s">
        <v>483</v>
      </c>
      <c r="I207" s="71" t="s">
        <v>1424</v>
      </c>
      <c r="J207" s="72" t="s">
        <v>170</v>
      </c>
      <c r="K207" s="71" t="s">
        <v>12</v>
      </c>
      <c r="L207" s="74">
        <v>19.35580524344569</v>
      </c>
      <c r="M207" s="78" t="s">
        <v>1302</v>
      </c>
      <c r="N207" s="76" t="s">
        <v>1304</v>
      </c>
    </row>
    <row r="208" spans="2:14" x14ac:dyDescent="0.35">
      <c r="B208" s="91" t="s">
        <v>487</v>
      </c>
      <c r="C208" s="71" t="s">
        <v>483</v>
      </c>
      <c r="D208" s="72" t="s">
        <v>484</v>
      </c>
      <c r="E208" s="71" t="s">
        <v>11</v>
      </c>
      <c r="F208" s="71" t="s">
        <v>483</v>
      </c>
      <c r="G208" s="73" t="s">
        <v>487</v>
      </c>
      <c r="H208" s="73" t="s">
        <v>483</v>
      </c>
      <c r="I208" s="71" t="s">
        <v>1423</v>
      </c>
      <c r="J208" s="72" t="s">
        <v>173</v>
      </c>
      <c r="K208" s="71" t="s">
        <v>12</v>
      </c>
      <c r="L208" s="74">
        <v>221.17977528089887</v>
      </c>
      <c r="M208" s="78" t="s">
        <v>1302</v>
      </c>
      <c r="N208" s="79" t="s">
        <v>4090</v>
      </c>
    </row>
    <row r="209" spans="2:14" x14ac:dyDescent="0.35">
      <c r="B209" s="91" t="s">
        <v>490</v>
      </c>
      <c r="C209" s="71" t="s">
        <v>488</v>
      </c>
      <c r="D209" s="72" t="s">
        <v>489</v>
      </c>
      <c r="E209" s="71" t="s">
        <v>11</v>
      </c>
      <c r="F209" s="71" t="s">
        <v>488</v>
      </c>
      <c r="G209" s="73" t="s">
        <v>490</v>
      </c>
      <c r="H209" s="73" t="s">
        <v>488</v>
      </c>
      <c r="I209" s="71" t="s">
        <v>1425</v>
      </c>
      <c r="J209" s="72" t="s">
        <v>170</v>
      </c>
      <c r="K209" s="71" t="s">
        <v>12</v>
      </c>
      <c r="L209" s="74">
        <v>14.786516853932584</v>
      </c>
      <c r="M209" s="75" t="s">
        <v>1303</v>
      </c>
      <c r="N209" s="76" t="s">
        <v>1304</v>
      </c>
    </row>
    <row r="210" spans="2:14" x14ac:dyDescent="0.35">
      <c r="B210" s="91" t="s">
        <v>491</v>
      </c>
      <c r="C210" s="71" t="s">
        <v>488</v>
      </c>
      <c r="D210" s="72" t="s">
        <v>489</v>
      </c>
      <c r="E210" s="71" t="s">
        <v>11</v>
      </c>
      <c r="F210" s="71" t="s">
        <v>488</v>
      </c>
      <c r="G210" s="73" t="s">
        <v>491</v>
      </c>
      <c r="H210" s="73" t="s">
        <v>488</v>
      </c>
      <c r="I210" s="71" t="s">
        <v>1424</v>
      </c>
      <c r="J210" s="72" t="s">
        <v>170</v>
      </c>
      <c r="K210" s="71" t="s">
        <v>12</v>
      </c>
      <c r="L210" s="74">
        <v>12.940074906367039</v>
      </c>
      <c r="M210" s="78" t="s">
        <v>1302</v>
      </c>
      <c r="N210" s="76" t="s">
        <v>1304</v>
      </c>
    </row>
    <row r="211" spans="2:14" x14ac:dyDescent="0.35">
      <c r="B211" s="91" t="s">
        <v>492</v>
      </c>
      <c r="C211" s="71" t="s">
        <v>488</v>
      </c>
      <c r="D211" s="72" t="s">
        <v>489</v>
      </c>
      <c r="E211" s="71" t="s">
        <v>11</v>
      </c>
      <c r="F211" s="71" t="s">
        <v>488</v>
      </c>
      <c r="G211" s="73" t="s">
        <v>492</v>
      </c>
      <c r="H211" s="73" t="s">
        <v>488</v>
      </c>
      <c r="I211" s="71" t="s">
        <v>1423</v>
      </c>
      <c r="J211" s="72" t="s">
        <v>173</v>
      </c>
      <c r="K211" s="71" t="s">
        <v>12</v>
      </c>
      <c r="L211" s="74">
        <v>147.87640449438203</v>
      </c>
      <c r="M211" s="78" t="s">
        <v>1302</v>
      </c>
      <c r="N211" s="79" t="s">
        <v>4090</v>
      </c>
    </row>
    <row r="212" spans="2:14" x14ac:dyDescent="0.35">
      <c r="B212" s="91" t="s">
        <v>495</v>
      </c>
      <c r="C212" s="71" t="s">
        <v>493</v>
      </c>
      <c r="D212" s="72" t="s">
        <v>494</v>
      </c>
      <c r="E212" s="71" t="s">
        <v>11</v>
      </c>
      <c r="F212" s="71" t="s">
        <v>493</v>
      </c>
      <c r="G212" s="73" t="s">
        <v>495</v>
      </c>
      <c r="H212" s="73" t="s">
        <v>4329</v>
      </c>
      <c r="I212" s="71" t="s">
        <v>1425</v>
      </c>
      <c r="J212" s="72" t="s">
        <v>170</v>
      </c>
      <c r="K212" s="71" t="s">
        <v>12</v>
      </c>
      <c r="L212" s="74">
        <v>7.3258426966292127</v>
      </c>
      <c r="M212" s="75" t="s">
        <v>1303</v>
      </c>
      <c r="N212" s="76" t="s">
        <v>1304</v>
      </c>
    </row>
    <row r="213" spans="2:14" x14ac:dyDescent="0.35">
      <c r="B213" s="91" t="s">
        <v>496</v>
      </c>
      <c r="C213" s="71" t="s">
        <v>493</v>
      </c>
      <c r="D213" s="72" t="s">
        <v>494</v>
      </c>
      <c r="E213" s="71" t="s">
        <v>11</v>
      </c>
      <c r="F213" s="71" t="s">
        <v>493</v>
      </c>
      <c r="G213" s="73" t="s">
        <v>496</v>
      </c>
      <c r="H213" s="73" t="s">
        <v>4329</v>
      </c>
      <c r="I213" s="71" t="s">
        <v>1424</v>
      </c>
      <c r="J213" s="72" t="s">
        <v>170</v>
      </c>
      <c r="K213" s="71" t="s">
        <v>12</v>
      </c>
      <c r="L213" s="74">
        <v>6.416666666666667</v>
      </c>
      <c r="M213" s="78" t="s">
        <v>1302</v>
      </c>
      <c r="N213" s="76" t="s">
        <v>1304</v>
      </c>
    </row>
    <row r="214" spans="2:14" x14ac:dyDescent="0.35">
      <c r="B214" s="91" t="s">
        <v>497</v>
      </c>
      <c r="C214" s="71" t="s">
        <v>493</v>
      </c>
      <c r="D214" s="72" t="s">
        <v>494</v>
      </c>
      <c r="E214" s="71" t="s">
        <v>11</v>
      </c>
      <c r="F214" s="71" t="s">
        <v>493</v>
      </c>
      <c r="G214" s="73" t="s">
        <v>497</v>
      </c>
      <c r="H214" s="73" t="s">
        <v>4329</v>
      </c>
      <c r="I214" s="71" t="s">
        <v>1423</v>
      </c>
      <c r="J214" s="72" t="s">
        <v>173</v>
      </c>
      <c r="K214" s="71" t="s">
        <v>12</v>
      </c>
      <c r="L214" s="74">
        <v>73.303370786516851</v>
      </c>
      <c r="M214" s="78" t="s">
        <v>1302</v>
      </c>
      <c r="N214" s="79" t="s">
        <v>4090</v>
      </c>
    </row>
    <row r="215" spans="2:14" x14ac:dyDescent="0.35">
      <c r="B215" s="91" t="s">
        <v>500</v>
      </c>
      <c r="C215" s="81" t="s">
        <v>498</v>
      </c>
      <c r="D215" s="72" t="s">
        <v>499</v>
      </c>
      <c r="E215" s="71" t="s">
        <v>11</v>
      </c>
      <c r="F215" s="71" t="s">
        <v>498</v>
      </c>
      <c r="G215" s="73" t="s">
        <v>500</v>
      </c>
      <c r="H215" s="73" t="s">
        <v>498</v>
      </c>
      <c r="I215" s="71" t="s">
        <v>1425</v>
      </c>
      <c r="J215" s="72" t="s">
        <v>170</v>
      </c>
      <c r="K215" s="71" t="s">
        <v>12</v>
      </c>
      <c r="L215" s="74">
        <v>60.696629213483149</v>
      </c>
      <c r="M215" s="75" t="s">
        <v>1303</v>
      </c>
      <c r="N215" s="76" t="s">
        <v>1304</v>
      </c>
    </row>
    <row r="216" spans="2:14" x14ac:dyDescent="0.35">
      <c r="B216" s="91" t="s">
        <v>501</v>
      </c>
      <c r="C216" s="71" t="s">
        <v>498</v>
      </c>
      <c r="D216" s="72" t="s">
        <v>499</v>
      </c>
      <c r="E216" s="71" t="s">
        <v>11</v>
      </c>
      <c r="F216" s="71" t="s">
        <v>498</v>
      </c>
      <c r="G216" s="73" t="s">
        <v>501</v>
      </c>
      <c r="H216" s="73" t="s">
        <v>498</v>
      </c>
      <c r="I216" s="71" t="s">
        <v>1424</v>
      </c>
      <c r="J216" s="72" t="s">
        <v>170</v>
      </c>
      <c r="K216" s="71" t="s">
        <v>12</v>
      </c>
      <c r="L216" s="74">
        <v>53.112359550561798</v>
      </c>
      <c r="M216" s="78" t="s">
        <v>1302</v>
      </c>
      <c r="N216" s="76" t="s">
        <v>1304</v>
      </c>
    </row>
    <row r="217" spans="2:14" x14ac:dyDescent="0.35">
      <c r="B217" s="91" t="s">
        <v>502</v>
      </c>
      <c r="C217" s="71" t="s">
        <v>498</v>
      </c>
      <c r="D217" s="72" t="s">
        <v>499</v>
      </c>
      <c r="E217" s="71" t="s">
        <v>11</v>
      </c>
      <c r="F217" s="71" t="s">
        <v>498</v>
      </c>
      <c r="G217" s="73" t="s">
        <v>502</v>
      </c>
      <c r="H217" s="73" t="s">
        <v>498</v>
      </c>
      <c r="I217" s="71" t="s">
        <v>1423</v>
      </c>
      <c r="J217" s="72" t="s">
        <v>173</v>
      </c>
      <c r="K217" s="71" t="s">
        <v>12</v>
      </c>
      <c r="L217" s="74">
        <v>606.96629213483152</v>
      </c>
      <c r="M217" s="78" t="s">
        <v>1302</v>
      </c>
      <c r="N217" s="79" t="s">
        <v>4090</v>
      </c>
    </row>
    <row r="218" spans="2:14" x14ac:dyDescent="0.35">
      <c r="B218" s="91" t="s">
        <v>505</v>
      </c>
      <c r="C218" s="71" t="s">
        <v>503</v>
      </c>
      <c r="D218" s="72" t="s">
        <v>504</v>
      </c>
      <c r="E218" s="71" t="s">
        <v>11</v>
      </c>
      <c r="F218" s="71" t="s">
        <v>503</v>
      </c>
      <c r="G218" s="73" t="s">
        <v>505</v>
      </c>
      <c r="H218" s="73" t="s">
        <v>503</v>
      </c>
      <c r="I218" s="71" t="s">
        <v>1425</v>
      </c>
      <c r="J218" s="72" t="s">
        <v>170</v>
      </c>
      <c r="K218" s="71" t="s">
        <v>12</v>
      </c>
      <c r="L218" s="74">
        <v>88.348314606741567</v>
      </c>
      <c r="M218" s="75" t="s">
        <v>1303</v>
      </c>
      <c r="N218" s="76" t="s">
        <v>1304</v>
      </c>
    </row>
    <row r="219" spans="2:14" x14ac:dyDescent="0.35">
      <c r="B219" s="91" t="s">
        <v>506</v>
      </c>
      <c r="C219" s="71" t="s">
        <v>503</v>
      </c>
      <c r="D219" s="72" t="s">
        <v>504</v>
      </c>
      <c r="E219" s="71" t="s">
        <v>11</v>
      </c>
      <c r="F219" s="71" t="s">
        <v>503</v>
      </c>
      <c r="G219" s="73" t="s">
        <v>506</v>
      </c>
      <c r="H219" s="73" t="s">
        <v>503</v>
      </c>
      <c r="I219" s="71" t="s">
        <v>1424</v>
      </c>
      <c r="J219" s="72" t="s">
        <v>170</v>
      </c>
      <c r="K219" s="71" t="s">
        <v>12</v>
      </c>
      <c r="L219" s="74">
        <v>77.303370786516851</v>
      </c>
      <c r="M219" s="78" t="s">
        <v>1302</v>
      </c>
      <c r="N219" s="76" t="s">
        <v>1304</v>
      </c>
    </row>
    <row r="220" spans="2:14" x14ac:dyDescent="0.35">
      <c r="B220" s="91" t="s">
        <v>507</v>
      </c>
      <c r="C220" s="71" t="s">
        <v>503</v>
      </c>
      <c r="D220" s="72" t="s">
        <v>504</v>
      </c>
      <c r="E220" s="71" t="s">
        <v>11</v>
      </c>
      <c r="F220" s="71" t="s">
        <v>503</v>
      </c>
      <c r="G220" s="73" t="s">
        <v>507</v>
      </c>
      <c r="H220" s="73" t="s">
        <v>503</v>
      </c>
      <c r="I220" s="71" t="s">
        <v>1423</v>
      </c>
      <c r="J220" s="72" t="s">
        <v>173</v>
      </c>
      <c r="K220" s="71" t="s">
        <v>12</v>
      </c>
      <c r="L220" s="74">
        <v>883.43820224719104</v>
      </c>
      <c r="M220" s="78" t="s">
        <v>1302</v>
      </c>
      <c r="N220" s="79" t="s">
        <v>4090</v>
      </c>
    </row>
    <row r="221" spans="2:14" x14ac:dyDescent="0.35">
      <c r="B221" s="91" t="s">
        <v>511</v>
      </c>
      <c r="C221" s="71" t="s">
        <v>508</v>
      </c>
      <c r="D221" s="72" t="s">
        <v>509</v>
      </c>
      <c r="E221" s="71" t="s">
        <v>16</v>
      </c>
      <c r="F221" s="71" t="s">
        <v>510</v>
      </c>
      <c r="G221" s="73" t="s">
        <v>511</v>
      </c>
      <c r="H221" s="73" t="s">
        <v>510</v>
      </c>
      <c r="I221" s="71" t="s">
        <v>1425</v>
      </c>
      <c r="J221" s="72" t="s">
        <v>170</v>
      </c>
      <c r="K221" s="71" t="s">
        <v>12</v>
      </c>
      <c r="L221" s="74">
        <v>36.80898876404494</v>
      </c>
      <c r="M221" s="75" t="s">
        <v>1303</v>
      </c>
      <c r="N221" s="76" t="s">
        <v>1304</v>
      </c>
    </row>
    <row r="222" spans="2:14" x14ac:dyDescent="0.35">
      <c r="B222" s="91" t="s">
        <v>512</v>
      </c>
      <c r="C222" s="71" t="s">
        <v>508</v>
      </c>
      <c r="D222" s="72" t="s">
        <v>509</v>
      </c>
      <c r="E222" s="71" t="s">
        <v>16</v>
      </c>
      <c r="F222" s="71" t="s">
        <v>510</v>
      </c>
      <c r="G222" s="73" t="s">
        <v>512</v>
      </c>
      <c r="H222" s="73" t="s">
        <v>510</v>
      </c>
      <c r="I222" s="71" t="s">
        <v>1424</v>
      </c>
      <c r="J222" s="72" t="s">
        <v>170</v>
      </c>
      <c r="K222" s="71" t="s">
        <v>12</v>
      </c>
      <c r="L222" s="74">
        <v>32.215355805243448</v>
      </c>
      <c r="M222" s="78" t="s">
        <v>1302</v>
      </c>
      <c r="N222" s="76" t="s">
        <v>1304</v>
      </c>
    </row>
    <row r="223" spans="2:14" x14ac:dyDescent="0.35">
      <c r="B223" s="91" t="s">
        <v>513</v>
      </c>
      <c r="C223" s="71" t="s">
        <v>508</v>
      </c>
      <c r="D223" s="72" t="s">
        <v>509</v>
      </c>
      <c r="E223" s="71" t="s">
        <v>16</v>
      </c>
      <c r="F223" s="71" t="s">
        <v>510</v>
      </c>
      <c r="G223" s="73" t="s">
        <v>513</v>
      </c>
      <c r="H223" s="73" t="s">
        <v>510</v>
      </c>
      <c r="I223" s="71" t="s">
        <v>1423</v>
      </c>
      <c r="J223" s="72" t="s">
        <v>173</v>
      </c>
      <c r="K223" s="71" t="s">
        <v>12</v>
      </c>
      <c r="L223" s="74">
        <v>368.10112359550561</v>
      </c>
      <c r="M223" s="78" t="s">
        <v>1302</v>
      </c>
      <c r="N223" s="79" t="s">
        <v>4090</v>
      </c>
    </row>
    <row r="224" spans="2:14" x14ac:dyDescent="0.35">
      <c r="B224" s="91" t="s">
        <v>514</v>
      </c>
      <c r="C224" s="71" t="s">
        <v>508</v>
      </c>
      <c r="D224" s="72" t="s">
        <v>509</v>
      </c>
      <c r="E224" s="71" t="s">
        <v>11</v>
      </c>
      <c r="F224" s="71" t="s">
        <v>508</v>
      </c>
      <c r="G224" s="73" t="s">
        <v>514</v>
      </c>
      <c r="H224" s="73" t="s">
        <v>508</v>
      </c>
      <c r="I224" s="71" t="s">
        <v>1425</v>
      </c>
      <c r="J224" s="72" t="s">
        <v>170</v>
      </c>
      <c r="K224" s="71" t="s">
        <v>12</v>
      </c>
      <c r="L224" s="74">
        <v>22.988764044943821</v>
      </c>
      <c r="M224" s="75" t="s">
        <v>1303</v>
      </c>
      <c r="N224" s="76" t="s">
        <v>1304</v>
      </c>
    </row>
    <row r="225" spans="2:14" x14ac:dyDescent="0.35">
      <c r="B225" s="91" t="s">
        <v>515</v>
      </c>
      <c r="C225" s="71" t="s">
        <v>508</v>
      </c>
      <c r="D225" s="72" t="s">
        <v>509</v>
      </c>
      <c r="E225" s="71" t="s">
        <v>11</v>
      </c>
      <c r="F225" s="71" t="s">
        <v>508</v>
      </c>
      <c r="G225" s="73" t="s">
        <v>515</v>
      </c>
      <c r="H225" s="73" t="s">
        <v>508</v>
      </c>
      <c r="I225" s="71" t="s">
        <v>1424</v>
      </c>
      <c r="J225" s="72" t="s">
        <v>170</v>
      </c>
      <c r="K225" s="71" t="s">
        <v>12</v>
      </c>
      <c r="L225" s="74">
        <v>20.119850187265918</v>
      </c>
      <c r="M225" s="78" t="s">
        <v>1302</v>
      </c>
      <c r="N225" s="76" t="s">
        <v>1304</v>
      </c>
    </row>
    <row r="226" spans="2:14" x14ac:dyDescent="0.35">
      <c r="B226" s="91" t="s">
        <v>516</v>
      </c>
      <c r="C226" s="71" t="s">
        <v>508</v>
      </c>
      <c r="D226" s="72" t="s">
        <v>509</v>
      </c>
      <c r="E226" s="71" t="s">
        <v>11</v>
      </c>
      <c r="F226" s="71" t="s">
        <v>508</v>
      </c>
      <c r="G226" s="73" t="s">
        <v>516</v>
      </c>
      <c r="H226" s="73" t="s">
        <v>508</v>
      </c>
      <c r="I226" s="71" t="s">
        <v>1423</v>
      </c>
      <c r="J226" s="72" t="s">
        <v>173</v>
      </c>
      <c r="K226" s="71" t="s">
        <v>12</v>
      </c>
      <c r="L226" s="74">
        <v>229.85393258426964</v>
      </c>
      <c r="M226" s="78" t="s">
        <v>1302</v>
      </c>
      <c r="N226" s="79" t="s">
        <v>4090</v>
      </c>
    </row>
    <row r="227" spans="2:14" x14ac:dyDescent="0.35">
      <c r="B227" s="91" t="s">
        <v>519</v>
      </c>
      <c r="C227" s="81" t="s">
        <v>517</v>
      </c>
      <c r="D227" s="72" t="s">
        <v>518</v>
      </c>
      <c r="E227" s="71" t="s">
        <v>11</v>
      </c>
      <c r="F227" s="71" t="s">
        <v>517</v>
      </c>
      <c r="G227" s="73" t="s">
        <v>519</v>
      </c>
      <c r="H227" s="73" t="s">
        <v>517</v>
      </c>
      <c r="I227" s="71" t="s">
        <v>1425</v>
      </c>
      <c r="J227" s="72" t="s">
        <v>170</v>
      </c>
      <c r="K227" s="71" t="s">
        <v>12</v>
      </c>
      <c r="L227" s="74">
        <v>36.786516853932589</v>
      </c>
      <c r="M227" s="75" t="s">
        <v>1303</v>
      </c>
      <c r="N227" s="76" t="s">
        <v>1304</v>
      </c>
    </row>
    <row r="228" spans="2:14" x14ac:dyDescent="0.35">
      <c r="B228" s="91" t="s">
        <v>520</v>
      </c>
      <c r="C228" s="71" t="s">
        <v>517</v>
      </c>
      <c r="D228" s="72" t="s">
        <v>518</v>
      </c>
      <c r="E228" s="71" t="s">
        <v>11</v>
      </c>
      <c r="F228" s="71" t="s">
        <v>517</v>
      </c>
      <c r="G228" s="73" t="s">
        <v>520</v>
      </c>
      <c r="H228" s="73" t="s">
        <v>517</v>
      </c>
      <c r="I228" s="71" t="s">
        <v>1424</v>
      </c>
      <c r="J228" s="72" t="s">
        <v>170</v>
      </c>
      <c r="K228" s="71" t="s">
        <v>12</v>
      </c>
      <c r="L228" s="74">
        <v>32.176029962546814</v>
      </c>
      <c r="M228" s="78" t="s">
        <v>1302</v>
      </c>
      <c r="N228" s="76" t="s">
        <v>1304</v>
      </c>
    </row>
    <row r="229" spans="2:14" x14ac:dyDescent="0.35">
      <c r="B229" s="91" t="s">
        <v>521</v>
      </c>
      <c r="C229" s="71" t="s">
        <v>517</v>
      </c>
      <c r="D229" s="72" t="s">
        <v>518</v>
      </c>
      <c r="E229" s="71" t="s">
        <v>11</v>
      </c>
      <c r="F229" s="71" t="s">
        <v>517</v>
      </c>
      <c r="G229" s="73" t="s">
        <v>521</v>
      </c>
      <c r="H229" s="73" t="s">
        <v>517</v>
      </c>
      <c r="I229" s="71" t="s">
        <v>1423</v>
      </c>
      <c r="J229" s="72" t="s">
        <v>173</v>
      </c>
      <c r="K229" s="71" t="s">
        <v>12</v>
      </c>
      <c r="L229" s="74">
        <v>367.77528089887642</v>
      </c>
      <c r="M229" s="78" t="s">
        <v>1302</v>
      </c>
      <c r="N229" s="79" t="s">
        <v>4090</v>
      </c>
    </row>
    <row r="230" spans="2:14" x14ac:dyDescent="0.35">
      <c r="B230" s="91" t="s">
        <v>524</v>
      </c>
      <c r="C230" s="81" t="s">
        <v>522</v>
      </c>
      <c r="D230" s="72" t="s">
        <v>523</v>
      </c>
      <c r="E230" s="71" t="s">
        <v>16</v>
      </c>
      <c r="F230" s="71" t="s">
        <v>522</v>
      </c>
      <c r="G230" s="73" t="s">
        <v>524</v>
      </c>
      <c r="H230" s="73" t="s">
        <v>522</v>
      </c>
      <c r="I230" s="71" t="s">
        <v>1425</v>
      </c>
      <c r="J230" s="72" t="s">
        <v>170</v>
      </c>
      <c r="K230" s="71" t="s">
        <v>12</v>
      </c>
      <c r="L230" s="74">
        <v>162.02247191011236</v>
      </c>
      <c r="M230" s="75" t="s">
        <v>1303</v>
      </c>
      <c r="N230" s="76" t="s">
        <v>1304</v>
      </c>
    </row>
    <row r="231" spans="2:14" x14ac:dyDescent="0.35">
      <c r="B231" s="91" t="s">
        <v>525</v>
      </c>
      <c r="C231" s="71" t="s">
        <v>522</v>
      </c>
      <c r="D231" s="72" t="s">
        <v>523</v>
      </c>
      <c r="E231" s="71" t="s">
        <v>16</v>
      </c>
      <c r="F231" s="71" t="s">
        <v>522</v>
      </c>
      <c r="G231" s="73" t="s">
        <v>525</v>
      </c>
      <c r="H231" s="73" t="s">
        <v>522</v>
      </c>
      <c r="I231" s="71" t="s">
        <v>1424</v>
      </c>
      <c r="J231" s="72" t="s">
        <v>170</v>
      </c>
      <c r="K231" s="71" t="s">
        <v>12</v>
      </c>
      <c r="L231" s="74">
        <v>141.77434456928839</v>
      </c>
      <c r="M231" s="78" t="s">
        <v>1302</v>
      </c>
      <c r="N231" s="76" t="s">
        <v>1304</v>
      </c>
    </row>
    <row r="232" spans="2:14" x14ac:dyDescent="0.35">
      <c r="B232" s="91" t="s">
        <v>526</v>
      </c>
      <c r="C232" s="71" t="s">
        <v>522</v>
      </c>
      <c r="D232" s="72" t="s">
        <v>523</v>
      </c>
      <c r="E232" s="71" t="s">
        <v>16</v>
      </c>
      <c r="F232" s="71" t="s">
        <v>522</v>
      </c>
      <c r="G232" s="73" t="s">
        <v>526</v>
      </c>
      <c r="H232" s="73" t="s">
        <v>522</v>
      </c>
      <c r="I232" s="71" t="s">
        <v>1423</v>
      </c>
      <c r="J232" s="72" t="s">
        <v>173</v>
      </c>
      <c r="K232" s="71" t="s">
        <v>12</v>
      </c>
      <c r="L232" s="74">
        <v>1620.2696629213483</v>
      </c>
      <c r="M232" s="78" t="s">
        <v>1302</v>
      </c>
      <c r="N232" s="79" t="s">
        <v>4090</v>
      </c>
    </row>
    <row r="233" spans="2:14" x14ac:dyDescent="0.35">
      <c r="B233" s="91" t="s">
        <v>529</v>
      </c>
      <c r="C233" s="81" t="s">
        <v>527</v>
      </c>
      <c r="D233" s="72" t="s">
        <v>528</v>
      </c>
      <c r="E233" s="71" t="s">
        <v>11</v>
      </c>
      <c r="F233" s="71" t="s">
        <v>527</v>
      </c>
      <c r="G233" s="73" t="s">
        <v>529</v>
      </c>
      <c r="H233" s="73" t="s">
        <v>527</v>
      </c>
      <c r="I233" s="71" t="s">
        <v>1425</v>
      </c>
      <c r="J233" s="72" t="s">
        <v>170</v>
      </c>
      <c r="K233" s="71" t="s">
        <v>12</v>
      </c>
      <c r="L233" s="74">
        <v>92.078651685393254</v>
      </c>
      <c r="M233" s="75" t="s">
        <v>1303</v>
      </c>
      <c r="N233" s="76" t="s">
        <v>1304</v>
      </c>
    </row>
    <row r="234" spans="2:14" x14ac:dyDescent="0.35">
      <c r="B234" s="91" t="s">
        <v>530</v>
      </c>
      <c r="C234" s="71" t="s">
        <v>527</v>
      </c>
      <c r="D234" s="72" t="s">
        <v>528</v>
      </c>
      <c r="E234" s="71" t="s">
        <v>11</v>
      </c>
      <c r="F234" s="71" t="s">
        <v>527</v>
      </c>
      <c r="G234" s="73" t="s">
        <v>530</v>
      </c>
      <c r="H234" s="73" t="s">
        <v>527</v>
      </c>
      <c r="I234" s="71" t="s">
        <v>1423</v>
      </c>
      <c r="J234" s="72" t="s">
        <v>173</v>
      </c>
      <c r="K234" s="71" t="s">
        <v>12</v>
      </c>
      <c r="L234" s="74">
        <v>920.7303370786517</v>
      </c>
      <c r="M234" s="78" t="s">
        <v>1302</v>
      </c>
      <c r="N234" s="79" t="s">
        <v>4090</v>
      </c>
    </row>
    <row r="235" spans="2:14" x14ac:dyDescent="0.35">
      <c r="B235" s="91" t="s">
        <v>531</v>
      </c>
      <c r="C235" s="71" t="s">
        <v>527</v>
      </c>
      <c r="D235" s="72" t="s">
        <v>528</v>
      </c>
      <c r="E235" s="71" t="s">
        <v>11</v>
      </c>
      <c r="F235" s="71" t="s">
        <v>527</v>
      </c>
      <c r="G235" s="73" t="s">
        <v>531</v>
      </c>
      <c r="H235" s="73" t="s">
        <v>527</v>
      </c>
      <c r="I235" s="71" t="s">
        <v>1424</v>
      </c>
      <c r="J235" s="72" t="s">
        <v>170</v>
      </c>
      <c r="K235" s="71" t="s">
        <v>12</v>
      </c>
      <c r="L235" s="74">
        <v>80.558052434456926</v>
      </c>
      <c r="M235" s="78" t="s">
        <v>1302</v>
      </c>
      <c r="N235" s="76" t="s">
        <v>1304</v>
      </c>
    </row>
    <row r="236" spans="2:14" x14ac:dyDescent="0.35">
      <c r="B236" s="91" t="s">
        <v>534</v>
      </c>
      <c r="C236" s="71" t="s">
        <v>532</v>
      </c>
      <c r="D236" s="72" t="s">
        <v>533</v>
      </c>
      <c r="E236" s="71" t="s">
        <v>11</v>
      </c>
      <c r="F236" s="71" t="s">
        <v>532</v>
      </c>
      <c r="G236" s="73" t="s">
        <v>534</v>
      </c>
      <c r="H236" s="73" t="s">
        <v>1706</v>
      </c>
      <c r="I236" s="71" t="s">
        <v>1425</v>
      </c>
      <c r="J236" s="72" t="s">
        <v>170</v>
      </c>
      <c r="K236" s="71" t="s">
        <v>12</v>
      </c>
      <c r="L236" s="74">
        <v>220.85393258426967</v>
      </c>
      <c r="M236" s="75" t="s">
        <v>1303</v>
      </c>
      <c r="N236" s="76" t="s">
        <v>1304</v>
      </c>
    </row>
    <row r="237" spans="2:14" x14ac:dyDescent="0.35">
      <c r="B237" s="91" t="s">
        <v>535</v>
      </c>
      <c r="C237" s="71" t="s">
        <v>532</v>
      </c>
      <c r="D237" s="72" t="s">
        <v>533</v>
      </c>
      <c r="E237" s="71" t="s">
        <v>11</v>
      </c>
      <c r="F237" s="71" t="s">
        <v>532</v>
      </c>
      <c r="G237" s="73" t="s">
        <v>535</v>
      </c>
      <c r="H237" s="73" t="s">
        <v>1706</v>
      </c>
      <c r="I237" s="71" t="s">
        <v>1424</v>
      </c>
      <c r="J237" s="72" t="s">
        <v>170</v>
      </c>
      <c r="K237" s="71" t="s">
        <v>12</v>
      </c>
      <c r="L237" s="74">
        <v>193.25093632958803</v>
      </c>
      <c r="M237" s="78" t="s">
        <v>1302</v>
      </c>
      <c r="N237" s="76" t="s">
        <v>1304</v>
      </c>
    </row>
    <row r="238" spans="2:14" x14ac:dyDescent="0.35">
      <c r="B238" s="91" t="s">
        <v>536</v>
      </c>
      <c r="C238" s="71" t="s">
        <v>532</v>
      </c>
      <c r="D238" s="72" t="s">
        <v>533</v>
      </c>
      <c r="E238" s="71" t="s">
        <v>11</v>
      </c>
      <c r="F238" s="71" t="s">
        <v>532</v>
      </c>
      <c r="G238" s="73" t="s">
        <v>536</v>
      </c>
      <c r="H238" s="73" t="s">
        <v>1706</v>
      </c>
      <c r="I238" s="71" t="s">
        <v>1423</v>
      </c>
      <c r="J238" s="72" t="s">
        <v>173</v>
      </c>
      <c r="K238" s="71" t="s">
        <v>12</v>
      </c>
      <c r="L238" s="74">
        <v>2208.5842696629215</v>
      </c>
      <c r="M238" s="78" t="s">
        <v>1302</v>
      </c>
      <c r="N238" s="79" t="s">
        <v>4090</v>
      </c>
    </row>
    <row r="239" spans="2:14" x14ac:dyDescent="0.35">
      <c r="B239" s="91" t="s">
        <v>540</v>
      </c>
      <c r="C239" s="71" t="s">
        <v>537</v>
      </c>
      <c r="D239" s="72" t="s">
        <v>538</v>
      </c>
      <c r="E239" s="71" t="s">
        <v>29</v>
      </c>
      <c r="F239" s="71" t="s">
        <v>539</v>
      </c>
      <c r="G239" s="73" t="s">
        <v>540</v>
      </c>
      <c r="H239" s="73" t="s">
        <v>1707</v>
      </c>
      <c r="I239" s="71" t="s">
        <v>1425</v>
      </c>
      <c r="J239" s="72" t="s">
        <v>170</v>
      </c>
      <c r="K239" s="71" t="s">
        <v>12</v>
      </c>
      <c r="L239" s="74">
        <v>44.235955056179769</v>
      </c>
      <c r="M239" s="75" t="s">
        <v>1303</v>
      </c>
      <c r="N239" s="76" t="s">
        <v>1304</v>
      </c>
    </row>
    <row r="240" spans="2:14" x14ac:dyDescent="0.35">
      <c r="B240" s="91" t="s">
        <v>541</v>
      </c>
      <c r="C240" s="71" t="s">
        <v>537</v>
      </c>
      <c r="D240" s="72" t="s">
        <v>538</v>
      </c>
      <c r="E240" s="71" t="s">
        <v>29</v>
      </c>
      <c r="F240" s="71" t="s">
        <v>539</v>
      </c>
      <c r="G240" s="73" t="s">
        <v>541</v>
      </c>
      <c r="H240" s="73" t="s">
        <v>1707</v>
      </c>
      <c r="I240" s="71" t="s">
        <v>1424</v>
      </c>
      <c r="J240" s="72" t="s">
        <v>170</v>
      </c>
      <c r="K240" s="71" t="s">
        <v>12</v>
      </c>
      <c r="L240" s="74">
        <v>38.711610486891381</v>
      </c>
      <c r="M240" s="78" t="s">
        <v>1302</v>
      </c>
      <c r="N240" s="76" t="s">
        <v>1304</v>
      </c>
    </row>
    <row r="241" spans="2:14" x14ac:dyDescent="0.35">
      <c r="B241" s="91" t="s">
        <v>542</v>
      </c>
      <c r="C241" s="71" t="s">
        <v>537</v>
      </c>
      <c r="D241" s="72" t="s">
        <v>538</v>
      </c>
      <c r="E241" s="71" t="s">
        <v>29</v>
      </c>
      <c r="F241" s="71" t="s">
        <v>539</v>
      </c>
      <c r="G241" s="73" t="s">
        <v>542</v>
      </c>
      <c r="H241" s="73" t="s">
        <v>1707</v>
      </c>
      <c r="I241" s="71" t="s">
        <v>1423</v>
      </c>
      <c r="J241" s="72" t="s">
        <v>173</v>
      </c>
      <c r="K241" s="71" t="s">
        <v>12</v>
      </c>
      <c r="L241" s="74">
        <v>442.35955056179773</v>
      </c>
      <c r="M241" s="78" t="s">
        <v>1302</v>
      </c>
      <c r="N241" s="79" t="s">
        <v>4090</v>
      </c>
    </row>
    <row r="242" spans="2:14" x14ac:dyDescent="0.35">
      <c r="B242" s="91" t="s">
        <v>543</v>
      </c>
      <c r="C242" s="71" t="s">
        <v>537</v>
      </c>
      <c r="D242" s="72" t="s">
        <v>538</v>
      </c>
      <c r="E242" s="71" t="s">
        <v>11</v>
      </c>
      <c r="F242" s="71" t="s">
        <v>537</v>
      </c>
      <c r="G242" s="73" t="s">
        <v>543</v>
      </c>
      <c r="H242" s="73" t="s">
        <v>1708</v>
      </c>
      <c r="I242" s="71" t="s">
        <v>1425</v>
      </c>
      <c r="J242" s="72" t="s">
        <v>170</v>
      </c>
      <c r="K242" s="71" t="s">
        <v>12</v>
      </c>
      <c r="L242" s="74">
        <v>110.42696629213484</v>
      </c>
      <c r="M242" s="75" t="s">
        <v>1303</v>
      </c>
      <c r="N242" s="76" t="s">
        <v>1304</v>
      </c>
    </row>
    <row r="243" spans="2:14" x14ac:dyDescent="0.35">
      <c r="B243" s="91" t="s">
        <v>544</v>
      </c>
      <c r="C243" s="71" t="s">
        <v>537</v>
      </c>
      <c r="D243" s="72" t="s">
        <v>538</v>
      </c>
      <c r="E243" s="71" t="s">
        <v>11</v>
      </c>
      <c r="F243" s="71" t="s">
        <v>537</v>
      </c>
      <c r="G243" s="73" t="s">
        <v>544</v>
      </c>
      <c r="H243" s="73" t="s">
        <v>1708</v>
      </c>
      <c r="I243" s="71" t="s">
        <v>1424</v>
      </c>
      <c r="J243" s="72" t="s">
        <v>170</v>
      </c>
      <c r="K243" s="71" t="s">
        <v>12</v>
      </c>
      <c r="L243" s="74">
        <v>96.632958801498134</v>
      </c>
      <c r="M243" s="78" t="s">
        <v>1302</v>
      </c>
      <c r="N243" s="76" t="s">
        <v>1304</v>
      </c>
    </row>
    <row r="244" spans="2:14" x14ac:dyDescent="0.35">
      <c r="B244" s="91" t="s">
        <v>545</v>
      </c>
      <c r="C244" s="71" t="s">
        <v>537</v>
      </c>
      <c r="D244" s="72" t="s">
        <v>538</v>
      </c>
      <c r="E244" s="71" t="s">
        <v>11</v>
      </c>
      <c r="F244" s="71" t="s">
        <v>537</v>
      </c>
      <c r="G244" s="73" t="s">
        <v>545</v>
      </c>
      <c r="H244" s="73" t="s">
        <v>1708</v>
      </c>
      <c r="I244" s="71" t="s">
        <v>1423</v>
      </c>
      <c r="J244" s="72" t="s">
        <v>173</v>
      </c>
      <c r="K244" s="71" t="s">
        <v>12</v>
      </c>
      <c r="L244" s="74">
        <v>1104.2921348314608</v>
      </c>
      <c r="M244" s="78" t="s">
        <v>1302</v>
      </c>
      <c r="N244" s="79" t="s">
        <v>4090</v>
      </c>
    </row>
    <row r="245" spans="2:14" x14ac:dyDescent="0.35">
      <c r="B245" s="91" t="s">
        <v>560</v>
      </c>
      <c r="C245" s="71" t="s">
        <v>557</v>
      </c>
      <c r="D245" s="72" t="s">
        <v>558</v>
      </c>
      <c r="E245" s="71" t="s">
        <v>16</v>
      </c>
      <c r="F245" s="71" t="s">
        <v>559</v>
      </c>
      <c r="G245" s="73" t="s">
        <v>560</v>
      </c>
      <c r="H245" s="73" t="s">
        <v>559</v>
      </c>
      <c r="I245" s="71" t="s">
        <v>1425</v>
      </c>
      <c r="J245" s="72" t="s">
        <v>170</v>
      </c>
      <c r="K245" s="71" t="s">
        <v>12</v>
      </c>
      <c r="L245" s="74">
        <v>3681.4943820224721</v>
      </c>
      <c r="M245" s="75" t="s">
        <v>1303</v>
      </c>
      <c r="N245" s="76" t="s">
        <v>1304</v>
      </c>
    </row>
    <row r="246" spans="2:14" x14ac:dyDescent="0.35">
      <c r="B246" s="91" t="s">
        <v>561</v>
      </c>
      <c r="C246" s="71" t="s">
        <v>557</v>
      </c>
      <c r="D246" s="72" t="s">
        <v>558</v>
      </c>
      <c r="E246" s="71" t="s">
        <v>16</v>
      </c>
      <c r="F246" s="71" t="s">
        <v>559</v>
      </c>
      <c r="G246" s="73" t="s">
        <v>561</v>
      </c>
      <c r="H246" s="73" t="s">
        <v>559</v>
      </c>
      <c r="I246" s="71" t="s">
        <v>1424</v>
      </c>
      <c r="J246" s="72" t="s">
        <v>170</v>
      </c>
      <c r="K246" s="71" t="s">
        <v>12</v>
      </c>
      <c r="L246" s="74">
        <v>3221.3099250936325</v>
      </c>
      <c r="M246" s="78" t="s">
        <v>1302</v>
      </c>
      <c r="N246" s="76" t="s">
        <v>1304</v>
      </c>
    </row>
    <row r="247" spans="2:14" x14ac:dyDescent="0.35">
      <c r="B247" s="91" t="s">
        <v>562</v>
      </c>
      <c r="C247" s="71" t="s">
        <v>557</v>
      </c>
      <c r="D247" s="72" t="s">
        <v>558</v>
      </c>
      <c r="E247" s="71" t="s">
        <v>16</v>
      </c>
      <c r="F247" s="71" t="s">
        <v>559</v>
      </c>
      <c r="G247" s="73" t="s">
        <v>562</v>
      </c>
      <c r="H247" s="73" t="s">
        <v>559</v>
      </c>
      <c r="I247" s="71" t="s">
        <v>1423</v>
      </c>
      <c r="J247" s="72" t="s">
        <v>173</v>
      </c>
      <c r="K247" s="71" t="s">
        <v>12</v>
      </c>
      <c r="L247" s="74">
        <v>36814.898876404492</v>
      </c>
      <c r="M247" s="78" t="s">
        <v>1302</v>
      </c>
      <c r="N247" s="79" t="s">
        <v>4090</v>
      </c>
    </row>
    <row r="248" spans="2:14" x14ac:dyDescent="0.35">
      <c r="B248" s="91" t="s">
        <v>563</v>
      </c>
      <c r="C248" s="71" t="s">
        <v>557</v>
      </c>
      <c r="D248" s="72" t="s">
        <v>558</v>
      </c>
      <c r="E248" s="71" t="s">
        <v>11</v>
      </c>
      <c r="F248" s="71" t="s">
        <v>557</v>
      </c>
      <c r="G248" s="73" t="s">
        <v>563</v>
      </c>
      <c r="H248" s="73" t="s">
        <v>4202</v>
      </c>
      <c r="I248" s="71" t="s">
        <v>1425</v>
      </c>
      <c r="J248" s="72" t="s">
        <v>170</v>
      </c>
      <c r="K248" s="71" t="s">
        <v>12</v>
      </c>
      <c r="L248" s="74">
        <v>88.348314606741567</v>
      </c>
      <c r="M248" s="75" t="s">
        <v>1303</v>
      </c>
      <c r="N248" s="76" t="s">
        <v>1304</v>
      </c>
    </row>
    <row r="249" spans="2:14" x14ac:dyDescent="0.35">
      <c r="B249" s="91" t="s">
        <v>564</v>
      </c>
      <c r="C249" s="71" t="s">
        <v>557</v>
      </c>
      <c r="D249" s="72" t="s">
        <v>558</v>
      </c>
      <c r="E249" s="71" t="s">
        <v>11</v>
      </c>
      <c r="F249" s="71" t="s">
        <v>557</v>
      </c>
      <c r="G249" s="73" t="s">
        <v>564</v>
      </c>
      <c r="H249" s="73" t="s">
        <v>4202</v>
      </c>
      <c r="I249" s="71" t="s">
        <v>1424</v>
      </c>
      <c r="J249" s="72" t="s">
        <v>170</v>
      </c>
      <c r="K249" s="71" t="s">
        <v>12</v>
      </c>
      <c r="L249" s="74">
        <v>77.303370786516851</v>
      </c>
      <c r="M249" s="78" t="s">
        <v>1302</v>
      </c>
      <c r="N249" s="76" t="s">
        <v>1304</v>
      </c>
    </row>
    <row r="250" spans="2:14" x14ac:dyDescent="0.35">
      <c r="B250" s="91" t="s">
        <v>565</v>
      </c>
      <c r="C250" s="71" t="s">
        <v>557</v>
      </c>
      <c r="D250" s="72" t="s">
        <v>558</v>
      </c>
      <c r="E250" s="71" t="s">
        <v>11</v>
      </c>
      <c r="F250" s="71" t="s">
        <v>557</v>
      </c>
      <c r="G250" s="73" t="s">
        <v>565</v>
      </c>
      <c r="H250" s="73" t="s">
        <v>4202</v>
      </c>
      <c r="I250" s="71" t="s">
        <v>1423</v>
      </c>
      <c r="J250" s="72" t="s">
        <v>173</v>
      </c>
      <c r="K250" s="71" t="s">
        <v>12</v>
      </c>
      <c r="L250" s="74">
        <v>883.43820224719104</v>
      </c>
      <c r="M250" s="78" t="s">
        <v>1302</v>
      </c>
      <c r="N250" s="79" t="s">
        <v>4090</v>
      </c>
    </row>
    <row r="251" spans="2:14" x14ac:dyDescent="0.35">
      <c r="B251" s="91" t="s">
        <v>568</v>
      </c>
      <c r="C251" s="71" t="s">
        <v>566</v>
      </c>
      <c r="D251" s="72" t="s">
        <v>567</v>
      </c>
      <c r="E251" s="71" t="s">
        <v>11</v>
      </c>
      <c r="F251" s="71" t="s">
        <v>566</v>
      </c>
      <c r="G251" s="73" t="s">
        <v>568</v>
      </c>
      <c r="H251" s="73" t="s">
        <v>566</v>
      </c>
      <c r="I251" s="71" t="s">
        <v>1425</v>
      </c>
      <c r="J251" s="72" t="s">
        <v>170</v>
      </c>
      <c r="K251" s="71" t="s">
        <v>12</v>
      </c>
      <c r="L251" s="74">
        <v>44.235955056179769</v>
      </c>
      <c r="M251" s="75" t="s">
        <v>1303</v>
      </c>
      <c r="N251" s="76" t="s">
        <v>1304</v>
      </c>
    </row>
    <row r="252" spans="2:14" x14ac:dyDescent="0.35">
      <c r="B252" s="91" t="s">
        <v>569</v>
      </c>
      <c r="C252" s="71" t="s">
        <v>566</v>
      </c>
      <c r="D252" s="72" t="s">
        <v>567</v>
      </c>
      <c r="E252" s="71" t="s">
        <v>11</v>
      </c>
      <c r="F252" s="71" t="s">
        <v>566</v>
      </c>
      <c r="G252" s="73" t="s">
        <v>569</v>
      </c>
      <c r="H252" s="73" t="s">
        <v>566</v>
      </c>
      <c r="I252" s="71" t="s">
        <v>1424</v>
      </c>
      <c r="J252" s="72" t="s">
        <v>170</v>
      </c>
      <c r="K252" s="71" t="s">
        <v>12</v>
      </c>
      <c r="L252" s="74">
        <v>38.711610486891381</v>
      </c>
      <c r="M252" s="78" t="s">
        <v>1302</v>
      </c>
      <c r="N252" s="76" t="s">
        <v>1304</v>
      </c>
    </row>
    <row r="253" spans="2:14" x14ac:dyDescent="0.35">
      <c r="B253" s="91" t="s">
        <v>570</v>
      </c>
      <c r="C253" s="71" t="s">
        <v>566</v>
      </c>
      <c r="D253" s="72" t="s">
        <v>567</v>
      </c>
      <c r="E253" s="71" t="s">
        <v>11</v>
      </c>
      <c r="F253" s="71" t="s">
        <v>566</v>
      </c>
      <c r="G253" s="73" t="s">
        <v>570</v>
      </c>
      <c r="H253" s="73" t="s">
        <v>566</v>
      </c>
      <c r="I253" s="71" t="s">
        <v>1423</v>
      </c>
      <c r="J253" s="72" t="s">
        <v>173</v>
      </c>
      <c r="K253" s="71" t="s">
        <v>12</v>
      </c>
      <c r="L253" s="74">
        <v>442.35955056179773</v>
      </c>
      <c r="M253" s="78" t="s">
        <v>1302</v>
      </c>
      <c r="N253" s="79" t="s">
        <v>4090</v>
      </c>
    </row>
    <row r="254" spans="2:14" x14ac:dyDescent="0.35">
      <c r="B254" s="91" t="s">
        <v>573</v>
      </c>
      <c r="C254" s="71" t="s">
        <v>571</v>
      </c>
      <c r="D254" s="72" t="s">
        <v>572</v>
      </c>
      <c r="E254" s="71" t="s">
        <v>11</v>
      </c>
      <c r="F254" s="71" t="s">
        <v>571</v>
      </c>
      <c r="G254" s="73" t="s">
        <v>573</v>
      </c>
      <c r="H254" s="73" t="s">
        <v>571</v>
      </c>
      <c r="I254" s="71" t="s">
        <v>1425</v>
      </c>
      <c r="J254" s="72" t="s">
        <v>170</v>
      </c>
      <c r="K254" s="71" t="s">
        <v>12</v>
      </c>
      <c r="L254" s="74">
        <v>51.573033707865164</v>
      </c>
      <c r="M254" s="75" t="s">
        <v>1303</v>
      </c>
      <c r="N254" s="76" t="s">
        <v>1304</v>
      </c>
    </row>
    <row r="255" spans="2:14" x14ac:dyDescent="0.35">
      <c r="B255" s="91" t="s">
        <v>574</v>
      </c>
      <c r="C255" s="71" t="s">
        <v>571</v>
      </c>
      <c r="D255" s="72" t="s">
        <v>572</v>
      </c>
      <c r="E255" s="71" t="s">
        <v>11</v>
      </c>
      <c r="F255" s="71" t="s">
        <v>571</v>
      </c>
      <c r="G255" s="73" t="s">
        <v>574</v>
      </c>
      <c r="H255" s="73" t="s">
        <v>571</v>
      </c>
      <c r="I255" s="71" t="s">
        <v>1424</v>
      </c>
      <c r="J255" s="72" t="s">
        <v>170</v>
      </c>
      <c r="K255" s="71" t="s">
        <v>12</v>
      </c>
      <c r="L255" s="74">
        <v>45.114232209737828</v>
      </c>
      <c r="M255" s="78" t="s">
        <v>1302</v>
      </c>
      <c r="N255" s="76" t="s">
        <v>1304</v>
      </c>
    </row>
    <row r="256" spans="2:14" x14ac:dyDescent="0.35">
      <c r="B256" s="91" t="s">
        <v>575</v>
      </c>
      <c r="C256" s="71" t="s">
        <v>571</v>
      </c>
      <c r="D256" s="72" t="s">
        <v>572</v>
      </c>
      <c r="E256" s="71" t="s">
        <v>11</v>
      </c>
      <c r="F256" s="71" t="s">
        <v>571</v>
      </c>
      <c r="G256" s="73" t="s">
        <v>575</v>
      </c>
      <c r="H256" s="73" t="s">
        <v>571</v>
      </c>
      <c r="I256" s="71" t="s">
        <v>1423</v>
      </c>
      <c r="J256" s="72" t="s">
        <v>173</v>
      </c>
      <c r="K256" s="71" t="s">
        <v>12</v>
      </c>
      <c r="L256" s="74">
        <v>515.66292134831463</v>
      </c>
      <c r="M256" s="78" t="s">
        <v>1302</v>
      </c>
      <c r="N256" s="79" t="s">
        <v>4090</v>
      </c>
    </row>
    <row r="257" spans="2:14" x14ac:dyDescent="0.35">
      <c r="B257" s="91" t="s">
        <v>578</v>
      </c>
      <c r="C257" s="71" t="s">
        <v>576</v>
      </c>
      <c r="D257" s="72" t="s">
        <v>577</v>
      </c>
      <c r="E257" s="71" t="s">
        <v>11</v>
      </c>
      <c r="F257" s="71" t="s">
        <v>576</v>
      </c>
      <c r="G257" s="73" t="s">
        <v>578</v>
      </c>
      <c r="H257" s="73" t="s">
        <v>576</v>
      </c>
      <c r="I257" s="71" t="s">
        <v>1425</v>
      </c>
      <c r="J257" s="72" t="s">
        <v>170</v>
      </c>
      <c r="K257" s="71" t="s">
        <v>12</v>
      </c>
      <c r="L257" s="74">
        <v>44.235955056179769</v>
      </c>
      <c r="M257" s="75" t="s">
        <v>1303</v>
      </c>
      <c r="N257" s="76" t="s">
        <v>1304</v>
      </c>
    </row>
    <row r="258" spans="2:14" x14ac:dyDescent="0.35">
      <c r="B258" s="91" t="s">
        <v>579</v>
      </c>
      <c r="C258" s="71" t="s">
        <v>576</v>
      </c>
      <c r="D258" s="72" t="s">
        <v>577</v>
      </c>
      <c r="E258" s="71" t="s">
        <v>11</v>
      </c>
      <c r="F258" s="71" t="s">
        <v>576</v>
      </c>
      <c r="G258" s="73" t="s">
        <v>579</v>
      </c>
      <c r="H258" s="73" t="s">
        <v>576</v>
      </c>
      <c r="I258" s="71" t="s">
        <v>1424</v>
      </c>
      <c r="J258" s="72" t="s">
        <v>170</v>
      </c>
      <c r="K258" s="71" t="s">
        <v>12</v>
      </c>
      <c r="L258" s="74">
        <v>38.711610486891381</v>
      </c>
      <c r="M258" s="78" t="s">
        <v>1302</v>
      </c>
      <c r="N258" s="76" t="s">
        <v>1304</v>
      </c>
    </row>
    <row r="259" spans="2:14" x14ac:dyDescent="0.35">
      <c r="B259" s="91" t="s">
        <v>580</v>
      </c>
      <c r="C259" s="71" t="s">
        <v>576</v>
      </c>
      <c r="D259" s="72" t="s">
        <v>577</v>
      </c>
      <c r="E259" s="71" t="s">
        <v>11</v>
      </c>
      <c r="F259" s="71" t="s">
        <v>576</v>
      </c>
      <c r="G259" s="73" t="s">
        <v>580</v>
      </c>
      <c r="H259" s="73" t="s">
        <v>576</v>
      </c>
      <c r="I259" s="71" t="s">
        <v>1423</v>
      </c>
      <c r="J259" s="72" t="s">
        <v>173</v>
      </c>
      <c r="K259" s="71" t="s">
        <v>12</v>
      </c>
      <c r="L259" s="74">
        <v>442.35955056179773</v>
      </c>
      <c r="M259" s="78" t="s">
        <v>1302</v>
      </c>
      <c r="N259" s="79" t="s">
        <v>4090</v>
      </c>
    </row>
    <row r="260" spans="2:14" x14ac:dyDescent="0.35">
      <c r="B260" s="91" t="s">
        <v>584</v>
      </c>
      <c r="C260" s="71" t="s">
        <v>581</v>
      </c>
      <c r="D260" s="72" t="s">
        <v>582</v>
      </c>
      <c r="E260" s="71" t="s">
        <v>11</v>
      </c>
      <c r="F260" s="71" t="s">
        <v>583</v>
      </c>
      <c r="G260" s="73" t="s">
        <v>584</v>
      </c>
      <c r="H260" s="73" t="s">
        <v>4203</v>
      </c>
      <c r="I260" s="71" t="s">
        <v>1425</v>
      </c>
      <c r="J260" s="72" t="s">
        <v>170</v>
      </c>
      <c r="K260" s="71" t="s">
        <v>12</v>
      </c>
      <c r="L260" s="74">
        <v>88.348314606741567</v>
      </c>
      <c r="M260" s="75" t="s">
        <v>1303</v>
      </c>
      <c r="N260" s="76" t="s">
        <v>1304</v>
      </c>
    </row>
    <row r="261" spans="2:14" x14ac:dyDescent="0.35">
      <c r="B261" s="91" t="s">
        <v>585</v>
      </c>
      <c r="C261" s="71" t="s">
        <v>581</v>
      </c>
      <c r="D261" s="72" t="s">
        <v>582</v>
      </c>
      <c r="E261" s="71" t="s">
        <v>11</v>
      </c>
      <c r="F261" s="71" t="s">
        <v>583</v>
      </c>
      <c r="G261" s="73" t="s">
        <v>585</v>
      </c>
      <c r="H261" s="73" t="s">
        <v>4203</v>
      </c>
      <c r="I261" s="71" t="s">
        <v>1424</v>
      </c>
      <c r="J261" s="72" t="s">
        <v>170</v>
      </c>
      <c r="K261" s="71" t="s">
        <v>12</v>
      </c>
      <c r="L261" s="74">
        <v>77.303370786516851</v>
      </c>
      <c r="M261" s="78" t="s">
        <v>1302</v>
      </c>
      <c r="N261" s="76" t="s">
        <v>1304</v>
      </c>
    </row>
    <row r="262" spans="2:14" x14ac:dyDescent="0.35">
      <c r="B262" s="91" t="s">
        <v>586</v>
      </c>
      <c r="C262" s="71" t="s">
        <v>581</v>
      </c>
      <c r="D262" s="72" t="s">
        <v>582</v>
      </c>
      <c r="E262" s="71" t="s">
        <v>11</v>
      </c>
      <c r="F262" s="71" t="s">
        <v>583</v>
      </c>
      <c r="G262" s="73" t="s">
        <v>586</v>
      </c>
      <c r="H262" s="73" t="s">
        <v>4203</v>
      </c>
      <c r="I262" s="71" t="s">
        <v>1423</v>
      </c>
      <c r="J262" s="72" t="s">
        <v>173</v>
      </c>
      <c r="K262" s="71" t="s">
        <v>12</v>
      </c>
      <c r="L262" s="74">
        <v>883.43820224719104</v>
      </c>
      <c r="M262" s="78" t="s">
        <v>1302</v>
      </c>
      <c r="N262" s="79" t="s">
        <v>4090</v>
      </c>
    </row>
    <row r="263" spans="2:14" x14ac:dyDescent="0.35">
      <c r="B263" s="91" t="s">
        <v>590</v>
      </c>
      <c r="C263" s="71" t="s">
        <v>587</v>
      </c>
      <c r="D263" s="72" t="s">
        <v>588</v>
      </c>
      <c r="E263" s="71" t="s">
        <v>108</v>
      </c>
      <c r="F263" s="71" t="s">
        <v>589</v>
      </c>
      <c r="G263" s="73" t="s">
        <v>590</v>
      </c>
      <c r="H263" s="73" t="s">
        <v>4204</v>
      </c>
      <c r="I263" s="71" t="s">
        <v>1425</v>
      </c>
      <c r="J263" s="72" t="s">
        <v>170</v>
      </c>
      <c r="K263" s="71" t="s">
        <v>12</v>
      </c>
      <c r="L263" s="74">
        <v>95.674157303370791</v>
      </c>
      <c r="M263" s="75" t="s">
        <v>1303</v>
      </c>
      <c r="N263" s="76" t="s">
        <v>1304</v>
      </c>
    </row>
    <row r="264" spans="2:14" x14ac:dyDescent="0.35">
      <c r="B264" s="91" t="s">
        <v>591</v>
      </c>
      <c r="C264" s="71" t="s">
        <v>587</v>
      </c>
      <c r="D264" s="72" t="s">
        <v>588</v>
      </c>
      <c r="E264" s="71" t="s">
        <v>108</v>
      </c>
      <c r="F264" s="71" t="s">
        <v>589</v>
      </c>
      <c r="G264" s="73" t="s">
        <v>591</v>
      </c>
      <c r="H264" s="73" t="s">
        <v>4204</v>
      </c>
      <c r="I264" s="71" t="s">
        <v>1424</v>
      </c>
      <c r="J264" s="72" t="s">
        <v>170</v>
      </c>
      <c r="K264" s="71" t="s">
        <v>12</v>
      </c>
      <c r="L264" s="74">
        <v>83.720037453183522</v>
      </c>
      <c r="M264" s="78" t="s">
        <v>1302</v>
      </c>
      <c r="N264" s="76" t="s">
        <v>1304</v>
      </c>
    </row>
    <row r="265" spans="2:14" x14ac:dyDescent="0.35">
      <c r="B265" s="91" t="s">
        <v>592</v>
      </c>
      <c r="C265" s="71" t="s">
        <v>587</v>
      </c>
      <c r="D265" s="72" t="s">
        <v>588</v>
      </c>
      <c r="E265" s="71" t="s">
        <v>108</v>
      </c>
      <c r="F265" s="71" t="s">
        <v>589</v>
      </c>
      <c r="G265" s="73" t="s">
        <v>592</v>
      </c>
      <c r="H265" s="73" t="s">
        <v>4204</v>
      </c>
      <c r="I265" s="71" t="s">
        <v>1423</v>
      </c>
      <c r="J265" s="72" t="s">
        <v>173</v>
      </c>
      <c r="K265" s="71" t="s">
        <v>12</v>
      </c>
      <c r="L265" s="74">
        <v>956.7303370786517</v>
      </c>
      <c r="M265" s="78" t="s">
        <v>1302</v>
      </c>
      <c r="N265" s="79" t="s">
        <v>4090</v>
      </c>
    </row>
    <row r="266" spans="2:14" x14ac:dyDescent="0.35">
      <c r="B266" s="91" t="s">
        <v>594</v>
      </c>
      <c r="C266" s="71" t="s">
        <v>587</v>
      </c>
      <c r="D266" s="72" t="s">
        <v>588</v>
      </c>
      <c r="E266" s="71" t="s">
        <v>106</v>
      </c>
      <c r="F266" s="71" t="s">
        <v>593</v>
      </c>
      <c r="G266" s="73" t="s">
        <v>594</v>
      </c>
      <c r="H266" s="73" t="s">
        <v>4205</v>
      </c>
      <c r="I266" s="71" t="s">
        <v>1425</v>
      </c>
      <c r="J266" s="72" t="s">
        <v>170</v>
      </c>
      <c r="K266" s="71" t="s">
        <v>12</v>
      </c>
      <c r="L266" s="74">
        <v>58.898876404494381</v>
      </c>
      <c r="M266" s="75" t="s">
        <v>1303</v>
      </c>
      <c r="N266" s="76" t="s">
        <v>1304</v>
      </c>
    </row>
    <row r="267" spans="2:14" x14ac:dyDescent="0.35">
      <c r="B267" s="91" t="s">
        <v>595</v>
      </c>
      <c r="C267" s="71" t="s">
        <v>587</v>
      </c>
      <c r="D267" s="72" t="s">
        <v>588</v>
      </c>
      <c r="E267" s="71" t="s">
        <v>106</v>
      </c>
      <c r="F267" s="71" t="s">
        <v>593</v>
      </c>
      <c r="G267" s="73" t="s">
        <v>595</v>
      </c>
      <c r="H267" s="73" t="s">
        <v>4205</v>
      </c>
      <c r="I267" s="71" t="s">
        <v>1424</v>
      </c>
      <c r="J267" s="72" t="s">
        <v>170</v>
      </c>
      <c r="K267" s="71" t="s">
        <v>12</v>
      </c>
      <c r="L267" s="74">
        <v>51.5308988764045</v>
      </c>
      <c r="M267" s="78" t="s">
        <v>1302</v>
      </c>
      <c r="N267" s="76" t="s">
        <v>1304</v>
      </c>
    </row>
    <row r="268" spans="2:14" x14ac:dyDescent="0.35">
      <c r="B268" s="91" t="s">
        <v>596</v>
      </c>
      <c r="C268" s="71" t="s">
        <v>587</v>
      </c>
      <c r="D268" s="72" t="s">
        <v>588</v>
      </c>
      <c r="E268" s="71" t="s">
        <v>106</v>
      </c>
      <c r="F268" s="71" t="s">
        <v>593</v>
      </c>
      <c r="G268" s="73" t="s">
        <v>596</v>
      </c>
      <c r="H268" s="73" t="s">
        <v>4205</v>
      </c>
      <c r="I268" s="71" t="s">
        <v>1423</v>
      </c>
      <c r="J268" s="72" t="s">
        <v>173</v>
      </c>
      <c r="K268" s="71" t="s">
        <v>12</v>
      </c>
      <c r="L268" s="74">
        <v>588.95505617977517</v>
      </c>
      <c r="M268" s="78" t="s">
        <v>1302</v>
      </c>
      <c r="N268" s="79" t="s">
        <v>4090</v>
      </c>
    </row>
    <row r="269" spans="2:14" x14ac:dyDescent="0.35">
      <c r="B269" s="91" t="s">
        <v>598</v>
      </c>
      <c r="C269" s="71" t="s">
        <v>587</v>
      </c>
      <c r="D269" s="72" t="s">
        <v>588</v>
      </c>
      <c r="E269" s="71" t="s">
        <v>33</v>
      </c>
      <c r="F269" s="71" t="s">
        <v>597</v>
      </c>
      <c r="G269" s="73" t="s">
        <v>598</v>
      </c>
      <c r="H269" s="73" t="s">
        <v>4206</v>
      </c>
      <c r="I269" s="71" t="s">
        <v>1425</v>
      </c>
      <c r="J269" s="72" t="s">
        <v>170</v>
      </c>
      <c r="K269" s="71" t="s">
        <v>12</v>
      </c>
      <c r="L269" s="74">
        <v>58.898876404494381</v>
      </c>
      <c r="M269" s="75" t="s">
        <v>1303</v>
      </c>
      <c r="N269" s="76" t="s">
        <v>1304</v>
      </c>
    </row>
    <row r="270" spans="2:14" x14ac:dyDescent="0.35">
      <c r="B270" s="91" t="s">
        <v>599</v>
      </c>
      <c r="C270" s="71" t="s">
        <v>587</v>
      </c>
      <c r="D270" s="72" t="s">
        <v>588</v>
      </c>
      <c r="E270" s="71" t="s">
        <v>33</v>
      </c>
      <c r="F270" s="71" t="s">
        <v>597</v>
      </c>
      <c r="G270" s="73" t="s">
        <v>599</v>
      </c>
      <c r="H270" s="73" t="s">
        <v>4206</v>
      </c>
      <c r="I270" s="71" t="s">
        <v>1424</v>
      </c>
      <c r="J270" s="72" t="s">
        <v>170</v>
      </c>
      <c r="K270" s="71" t="s">
        <v>12</v>
      </c>
      <c r="L270" s="74">
        <v>51.5308988764045</v>
      </c>
      <c r="M270" s="78" t="s">
        <v>1302</v>
      </c>
      <c r="N270" s="76" t="s">
        <v>1304</v>
      </c>
    </row>
    <row r="271" spans="2:14" x14ac:dyDescent="0.35">
      <c r="B271" s="91" t="s">
        <v>600</v>
      </c>
      <c r="C271" s="71" t="s">
        <v>587</v>
      </c>
      <c r="D271" s="72" t="s">
        <v>588</v>
      </c>
      <c r="E271" s="71" t="s">
        <v>33</v>
      </c>
      <c r="F271" s="71" t="s">
        <v>597</v>
      </c>
      <c r="G271" s="73" t="s">
        <v>600</v>
      </c>
      <c r="H271" s="73" t="s">
        <v>4206</v>
      </c>
      <c r="I271" s="71" t="s">
        <v>1423</v>
      </c>
      <c r="J271" s="72" t="s">
        <v>173</v>
      </c>
      <c r="K271" s="71" t="s">
        <v>12</v>
      </c>
      <c r="L271" s="74">
        <v>588.95505617977517</v>
      </c>
      <c r="M271" s="78" t="s">
        <v>1302</v>
      </c>
      <c r="N271" s="79" t="s">
        <v>4090</v>
      </c>
    </row>
    <row r="272" spans="2:14" x14ac:dyDescent="0.35">
      <c r="B272" s="91" t="s">
        <v>601</v>
      </c>
      <c r="C272" s="71" t="s">
        <v>587</v>
      </c>
      <c r="D272" s="72" t="s">
        <v>588</v>
      </c>
      <c r="E272" s="71" t="s">
        <v>16</v>
      </c>
      <c r="F272" s="71" t="s">
        <v>587</v>
      </c>
      <c r="G272" s="73" t="s">
        <v>601</v>
      </c>
      <c r="H272" s="73" t="s">
        <v>587</v>
      </c>
      <c r="I272" s="71" t="s">
        <v>1425</v>
      </c>
      <c r="J272" s="72" t="s">
        <v>170</v>
      </c>
      <c r="K272" s="71" t="s">
        <v>12</v>
      </c>
      <c r="L272" s="74">
        <v>16.584269662921347</v>
      </c>
      <c r="M272" s="75" t="s">
        <v>1303</v>
      </c>
      <c r="N272" s="76" t="s">
        <v>1304</v>
      </c>
    </row>
    <row r="273" spans="2:14" x14ac:dyDescent="0.35">
      <c r="B273" s="91" t="s">
        <v>602</v>
      </c>
      <c r="C273" s="71" t="s">
        <v>587</v>
      </c>
      <c r="D273" s="72" t="s">
        <v>588</v>
      </c>
      <c r="E273" s="71" t="s">
        <v>16</v>
      </c>
      <c r="F273" s="71" t="s">
        <v>587</v>
      </c>
      <c r="G273" s="73" t="s">
        <v>602</v>
      </c>
      <c r="H273" s="73" t="s">
        <v>587</v>
      </c>
      <c r="I273" s="71" t="s">
        <v>1423</v>
      </c>
      <c r="J273" s="72" t="s">
        <v>173</v>
      </c>
      <c r="K273" s="71" t="s">
        <v>12</v>
      </c>
      <c r="L273" s="74">
        <v>165.88764044943818</v>
      </c>
      <c r="M273" s="78" t="s">
        <v>1302</v>
      </c>
      <c r="N273" s="79" t="s">
        <v>4090</v>
      </c>
    </row>
    <row r="274" spans="2:14" x14ac:dyDescent="0.35">
      <c r="B274" s="91" t="s">
        <v>603</v>
      </c>
      <c r="C274" s="71" t="s">
        <v>587</v>
      </c>
      <c r="D274" s="72" t="s">
        <v>588</v>
      </c>
      <c r="E274" s="71" t="s">
        <v>16</v>
      </c>
      <c r="F274" s="71" t="s">
        <v>587</v>
      </c>
      <c r="G274" s="73" t="s">
        <v>603</v>
      </c>
      <c r="H274" s="73" t="s">
        <v>587</v>
      </c>
      <c r="I274" s="71" t="s">
        <v>1424</v>
      </c>
      <c r="J274" s="72" t="s">
        <v>170</v>
      </c>
      <c r="K274" s="71" t="s">
        <v>12</v>
      </c>
      <c r="L274" s="74">
        <v>14.519662921348313</v>
      </c>
      <c r="M274" s="78" t="s">
        <v>1302</v>
      </c>
      <c r="N274" s="76" t="s">
        <v>1304</v>
      </c>
    </row>
    <row r="275" spans="2:14" x14ac:dyDescent="0.35">
      <c r="B275" s="91" t="s">
        <v>606</v>
      </c>
      <c r="C275" s="71" t="s">
        <v>604</v>
      </c>
      <c r="D275" s="72" t="s">
        <v>605</v>
      </c>
      <c r="E275" s="71" t="s">
        <v>11</v>
      </c>
      <c r="F275" s="71" t="s">
        <v>604</v>
      </c>
      <c r="G275" s="73" t="s">
        <v>606</v>
      </c>
      <c r="H275" s="73" t="s">
        <v>604</v>
      </c>
      <c r="I275" s="71" t="s">
        <v>1425</v>
      </c>
      <c r="J275" s="72" t="s">
        <v>170</v>
      </c>
      <c r="K275" s="71" t="s">
        <v>12</v>
      </c>
      <c r="L275" s="74">
        <v>58.898876404494381</v>
      </c>
      <c r="M275" s="75" t="s">
        <v>1303</v>
      </c>
      <c r="N275" s="76" t="s">
        <v>1304</v>
      </c>
    </row>
    <row r="276" spans="2:14" x14ac:dyDescent="0.35">
      <c r="B276" s="91" t="s">
        <v>607</v>
      </c>
      <c r="C276" s="71" t="s">
        <v>604</v>
      </c>
      <c r="D276" s="72" t="s">
        <v>605</v>
      </c>
      <c r="E276" s="71" t="s">
        <v>11</v>
      </c>
      <c r="F276" s="71" t="s">
        <v>604</v>
      </c>
      <c r="G276" s="73" t="s">
        <v>607</v>
      </c>
      <c r="H276" s="73" t="s">
        <v>604</v>
      </c>
      <c r="I276" s="71" t="s">
        <v>1424</v>
      </c>
      <c r="J276" s="72" t="s">
        <v>170</v>
      </c>
      <c r="K276" s="71" t="s">
        <v>12</v>
      </c>
      <c r="L276" s="74">
        <v>51.5308988764045</v>
      </c>
      <c r="M276" s="78" t="s">
        <v>1302</v>
      </c>
      <c r="N276" s="76" t="s">
        <v>1304</v>
      </c>
    </row>
    <row r="277" spans="2:14" x14ac:dyDescent="0.35">
      <c r="B277" s="91" t="s">
        <v>608</v>
      </c>
      <c r="C277" s="71" t="s">
        <v>604</v>
      </c>
      <c r="D277" s="72" t="s">
        <v>605</v>
      </c>
      <c r="E277" s="71" t="s">
        <v>11</v>
      </c>
      <c r="F277" s="71" t="s">
        <v>604</v>
      </c>
      <c r="G277" s="73" t="s">
        <v>608</v>
      </c>
      <c r="H277" s="73" t="s">
        <v>604</v>
      </c>
      <c r="I277" s="71" t="s">
        <v>1423</v>
      </c>
      <c r="J277" s="72" t="s">
        <v>173</v>
      </c>
      <c r="K277" s="71" t="s">
        <v>12</v>
      </c>
      <c r="L277" s="74">
        <v>588.95505617977517</v>
      </c>
      <c r="M277" s="78" t="s">
        <v>1302</v>
      </c>
      <c r="N277" s="79" t="s">
        <v>4090</v>
      </c>
    </row>
    <row r="278" spans="2:14" x14ac:dyDescent="0.35">
      <c r="B278" s="91" t="s">
        <v>612</v>
      </c>
      <c r="C278" s="71" t="s">
        <v>609</v>
      </c>
      <c r="D278" s="72" t="s">
        <v>610</v>
      </c>
      <c r="E278" s="71" t="s">
        <v>29</v>
      </c>
      <c r="F278" s="71" t="s">
        <v>611</v>
      </c>
      <c r="G278" s="73" t="s">
        <v>612</v>
      </c>
      <c r="H278" s="73" t="s">
        <v>611</v>
      </c>
      <c r="I278" s="71" t="s">
        <v>1425</v>
      </c>
      <c r="J278" s="72" t="s">
        <v>170</v>
      </c>
      <c r="K278" s="71" t="s">
        <v>12</v>
      </c>
      <c r="L278" s="74">
        <v>22.123595505617978</v>
      </c>
      <c r="M278" s="75" t="s">
        <v>1303</v>
      </c>
      <c r="N278" s="76" t="s">
        <v>1304</v>
      </c>
    </row>
    <row r="279" spans="2:14" x14ac:dyDescent="0.35">
      <c r="B279" s="91" t="s">
        <v>613</v>
      </c>
      <c r="C279" s="71" t="s">
        <v>609</v>
      </c>
      <c r="D279" s="72" t="s">
        <v>610</v>
      </c>
      <c r="E279" s="71" t="s">
        <v>29</v>
      </c>
      <c r="F279" s="71" t="s">
        <v>611</v>
      </c>
      <c r="G279" s="73" t="s">
        <v>613</v>
      </c>
      <c r="H279" s="73" t="s">
        <v>611</v>
      </c>
      <c r="I279" s="71" t="s">
        <v>1424</v>
      </c>
      <c r="J279" s="72" t="s">
        <v>170</v>
      </c>
      <c r="K279" s="71" t="s">
        <v>12</v>
      </c>
      <c r="L279" s="74">
        <v>19.35580524344569</v>
      </c>
      <c r="M279" s="78" t="s">
        <v>1302</v>
      </c>
      <c r="N279" s="76" t="s">
        <v>1304</v>
      </c>
    </row>
    <row r="280" spans="2:14" x14ac:dyDescent="0.35">
      <c r="B280" s="91" t="s">
        <v>614</v>
      </c>
      <c r="C280" s="71" t="s">
        <v>609</v>
      </c>
      <c r="D280" s="72" t="s">
        <v>610</v>
      </c>
      <c r="E280" s="71" t="s">
        <v>29</v>
      </c>
      <c r="F280" s="71" t="s">
        <v>611</v>
      </c>
      <c r="G280" s="73" t="s">
        <v>614</v>
      </c>
      <c r="H280" s="73" t="s">
        <v>611</v>
      </c>
      <c r="I280" s="71" t="s">
        <v>1423</v>
      </c>
      <c r="J280" s="72" t="s">
        <v>173</v>
      </c>
      <c r="K280" s="71" t="s">
        <v>12</v>
      </c>
      <c r="L280" s="74">
        <v>221.17977528089887</v>
      </c>
      <c r="M280" s="78" t="s">
        <v>1302</v>
      </c>
      <c r="N280" s="79" t="s">
        <v>4090</v>
      </c>
    </row>
    <row r="281" spans="2:14" x14ac:dyDescent="0.35">
      <c r="B281" s="91" t="s">
        <v>620</v>
      </c>
      <c r="C281" s="71" t="s">
        <v>615</v>
      </c>
      <c r="D281" s="72" t="s">
        <v>616</v>
      </c>
      <c r="E281" s="71" t="s">
        <v>11</v>
      </c>
      <c r="F281" s="71" t="s">
        <v>615</v>
      </c>
      <c r="G281" s="73" t="s">
        <v>620</v>
      </c>
      <c r="H281" s="73" t="s">
        <v>615</v>
      </c>
      <c r="I281" s="71" t="s">
        <v>1425</v>
      </c>
      <c r="J281" s="72" t="s">
        <v>170</v>
      </c>
      <c r="K281" s="71" t="s">
        <v>12</v>
      </c>
      <c r="L281" s="74">
        <v>38.314606741573037</v>
      </c>
      <c r="M281" s="75" t="s">
        <v>1303</v>
      </c>
      <c r="N281" s="76" t="s">
        <v>1304</v>
      </c>
    </row>
    <row r="282" spans="2:14" x14ac:dyDescent="0.35">
      <c r="B282" s="91" t="s">
        <v>621</v>
      </c>
      <c r="C282" s="71" t="s">
        <v>615</v>
      </c>
      <c r="D282" s="72" t="s">
        <v>616</v>
      </c>
      <c r="E282" s="71" t="s">
        <v>11</v>
      </c>
      <c r="F282" s="71" t="s">
        <v>615</v>
      </c>
      <c r="G282" s="73" t="s">
        <v>621</v>
      </c>
      <c r="H282" s="73" t="s">
        <v>615</v>
      </c>
      <c r="I282" s="71" t="s">
        <v>1424</v>
      </c>
      <c r="J282" s="72" t="s">
        <v>170</v>
      </c>
      <c r="K282" s="71" t="s">
        <v>12</v>
      </c>
      <c r="L282" s="74">
        <v>33.528089887640448</v>
      </c>
      <c r="M282" s="78" t="s">
        <v>1302</v>
      </c>
      <c r="N282" s="76" t="s">
        <v>1304</v>
      </c>
    </row>
    <row r="283" spans="2:14" x14ac:dyDescent="0.35">
      <c r="B283" s="91" t="s">
        <v>622</v>
      </c>
      <c r="C283" s="71" t="s">
        <v>615</v>
      </c>
      <c r="D283" s="72" t="s">
        <v>616</v>
      </c>
      <c r="E283" s="71" t="s">
        <v>11</v>
      </c>
      <c r="F283" s="71" t="s">
        <v>615</v>
      </c>
      <c r="G283" s="73" t="s">
        <v>622</v>
      </c>
      <c r="H283" s="73" t="s">
        <v>615</v>
      </c>
      <c r="I283" s="71" t="s">
        <v>1423</v>
      </c>
      <c r="J283" s="72" t="s">
        <v>173</v>
      </c>
      <c r="K283" s="71" t="s">
        <v>12</v>
      </c>
      <c r="L283" s="74">
        <v>383.20224719101122</v>
      </c>
      <c r="M283" s="78" t="s">
        <v>1302</v>
      </c>
      <c r="N283" s="79" t="s">
        <v>4090</v>
      </c>
    </row>
    <row r="284" spans="2:14" x14ac:dyDescent="0.35">
      <c r="B284" s="91" t="s">
        <v>625</v>
      </c>
      <c r="C284" s="71" t="s">
        <v>623</v>
      </c>
      <c r="D284" s="72" t="s">
        <v>624</v>
      </c>
      <c r="E284" s="71" t="s">
        <v>11</v>
      </c>
      <c r="F284" s="71" t="s">
        <v>623</v>
      </c>
      <c r="G284" s="73" t="s">
        <v>625</v>
      </c>
      <c r="H284" s="73" t="s">
        <v>623</v>
      </c>
      <c r="I284" s="71" t="s">
        <v>1425</v>
      </c>
      <c r="J284" s="72" t="s">
        <v>170</v>
      </c>
      <c r="K284" s="71" t="s">
        <v>12</v>
      </c>
      <c r="L284" s="74">
        <v>40.50561797752809</v>
      </c>
      <c r="M284" s="75" t="s">
        <v>1303</v>
      </c>
      <c r="N284" s="76" t="s">
        <v>1304</v>
      </c>
    </row>
    <row r="285" spans="2:14" x14ac:dyDescent="0.35">
      <c r="B285" s="91" t="s">
        <v>626</v>
      </c>
      <c r="C285" s="71" t="s">
        <v>623</v>
      </c>
      <c r="D285" s="72" t="s">
        <v>624</v>
      </c>
      <c r="E285" s="71" t="s">
        <v>11</v>
      </c>
      <c r="F285" s="71" t="s">
        <v>623</v>
      </c>
      <c r="G285" s="73" t="s">
        <v>626</v>
      </c>
      <c r="H285" s="73" t="s">
        <v>623</v>
      </c>
      <c r="I285" s="71" t="s">
        <v>1424</v>
      </c>
      <c r="J285" s="72" t="s">
        <v>170</v>
      </c>
      <c r="K285" s="71" t="s">
        <v>12</v>
      </c>
      <c r="L285" s="74">
        <v>35.442883895131082</v>
      </c>
      <c r="M285" s="78" t="s">
        <v>1302</v>
      </c>
      <c r="N285" s="76" t="s">
        <v>1304</v>
      </c>
    </row>
    <row r="286" spans="2:14" x14ac:dyDescent="0.35">
      <c r="B286" s="91" t="s">
        <v>627</v>
      </c>
      <c r="C286" s="71" t="s">
        <v>623</v>
      </c>
      <c r="D286" s="72" t="s">
        <v>624</v>
      </c>
      <c r="E286" s="71" t="s">
        <v>11</v>
      </c>
      <c r="F286" s="71" t="s">
        <v>623</v>
      </c>
      <c r="G286" s="73" t="s">
        <v>627</v>
      </c>
      <c r="H286" s="73" t="s">
        <v>623</v>
      </c>
      <c r="I286" s="71" t="s">
        <v>1423</v>
      </c>
      <c r="J286" s="72" t="s">
        <v>173</v>
      </c>
      <c r="K286" s="71" t="s">
        <v>12</v>
      </c>
      <c r="L286" s="74">
        <v>405.06741573033707</v>
      </c>
      <c r="M286" s="78" t="s">
        <v>1302</v>
      </c>
      <c r="N286" s="79" t="s">
        <v>4090</v>
      </c>
    </row>
    <row r="287" spans="2:14" x14ac:dyDescent="0.35">
      <c r="B287" s="91" t="s">
        <v>630</v>
      </c>
      <c r="C287" s="71" t="s">
        <v>628</v>
      </c>
      <c r="D287" s="72" t="s">
        <v>629</v>
      </c>
      <c r="E287" s="71" t="s">
        <v>11</v>
      </c>
      <c r="F287" s="71" t="s">
        <v>628</v>
      </c>
      <c r="G287" s="73" t="s">
        <v>630</v>
      </c>
      <c r="H287" s="73" t="s">
        <v>628</v>
      </c>
      <c r="I287" s="71" t="s">
        <v>1425</v>
      </c>
      <c r="J287" s="72" t="s">
        <v>170</v>
      </c>
      <c r="K287" s="71" t="s">
        <v>12</v>
      </c>
      <c r="L287" s="74">
        <v>14.786516853932584</v>
      </c>
      <c r="M287" s="75" t="s">
        <v>1303</v>
      </c>
      <c r="N287" s="76" t="s">
        <v>1304</v>
      </c>
    </row>
    <row r="288" spans="2:14" x14ac:dyDescent="0.35">
      <c r="B288" s="91" t="s">
        <v>631</v>
      </c>
      <c r="C288" s="71" t="s">
        <v>628</v>
      </c>
      <c r="D288" s="72" t="s">
        <v>629</v>
      </c>
      <c r="E288" s="71" t="s">
        <v>11</v>
      </c>
      <c r="F288" s="71" t="s">
        <v>628</v>
      </c>
      <c r="G288" s="73" t="s">
        <v>631</v>
      </c>
      <c r="H288" s="73" t="s">
        <v>628</v>
      </c>
      <c r="I288" s="71" t="s">
        <v>1424</v>
      </c>
      <c r="J288" s="72" t="s">
        <v>170</v>
      </c>
      <c r="K288" s="71" t="s">
        <v>12</v>
      </c>
      <c r="L288" s="74">
        <v>12.940074906367039</v>
      </c>
      <c r="M288" s="78" t="s">
        <v>1302</v>
      </c>
      <c r="N288" s="76" t="s">
        <v>1304</v>
      </c>
    </row>
    <row r="289" spans="2:14" x14ac:dyDescent="0.35">
      <c r="B289" s="91" t="s">
        <v>632</v>
      </c>
      <c r="C289" s="71" t="s">
        <v>628</v>
      </c>
      <c r="D289" s="72" t="s">
        <v>629</v>
      </c>
      <c r="E289" s="71" t="s">
        <v>11</v>
      </c>
      <c r="F289" s="71" t="s">
        <v>628</v>
      </c>
      <c r="G289" s="73" t="s">
        <v>632</v>
      </c>
      <c r="H289" s="73" t="s">
        <v>628</v>
      </c>
      <c r="I289" s="71" t="s">
        <v>1423</v>
      </c>
      <c r="J289" s="72" t="s">
        <v>173</v>
      </c>
      <c r="K289" s="71" t="s">
        <v>12</v>
      </c>
      <c r="L289" s="74">
        <v>147.87640449438203</v>
      </c>
      <c r="M289" s="78" t="s">
        <v>1302</v>
      </c>
      <c r="N289" s="79" t="s">
        <v>4090</v>
      </c>
    </row>
    <row r="290" spans="2:14" x14ac:dyDescent="0.35">
      <c r="B290" s="91" t="s">
        <v>635</v>
      </c>
      <c r="C290" s="71" t="s">
        <v>633</v>
      </c>
      <c r="D290" s="72" t="s">
        <v>634</v>
      </c>
      <c r="E290" s="71" t="s">
        <v>11</v>
      </c>
      <c r="F290" s="71" t="s">
        <v>633</v>
      </c>
      <c r="G290" s="73" t="s">
        <v>635</v>
      </c>
      <c r="H290" s="73" t="s">
        <v>633</v>
      </c>
      <c r="I290" s="71" t="s">
        <v>1425</v>
      </c>
      <c r="J290" s="72" t="s">
        <v>170</v>
      </c>
      <c r="K290" s="71" t="s">
        <v>12</v>
      </c>
      <c r="L290" s="74">
        <v>36.786516853932589</v>
      </c>
      <c r="M290" s="75" t="s">
        <v>1303</v>
      </c>
      <c r="N290" s="76" t="s">
        <v>1304</v>
      </c>
    </row>
    <row r="291" spans="2:14" x14ac:dyDescent="0.35">
      <c r="B291" s="91" t="s">
        <v>636</v>
      </c>
      <c r="C291" s="71" t="s">
        <v>633</v>
      </c>
      <c r="D291" s="72" t="s">
        <v>634</v>
      </c>
      <c r="E291" s="71" t="s">
        <v>11</v>
      </c>
      <c r="F291" s="71" t="s">
        <v>633</v>
      </c>
      <c r="G291" s="73" t="s">
        <v>636</v>
      </c>
      <c r="H291" s="73" t="s">
        <v>633</v>
      </c>
      <c r="I291" s="71" t="s">
        <v>1424</v>
      </c>
      <c r="J291" s="72" t="s">
        <v>170</v>
      </c>
      <c r="K291" s="71" t="s">
        <v>12</v>
      </c>
      <c r="L291" s="74">
        <v>32.176029962546814</v>
      </c>
      <c r="M291" s="78" t="s">
        <v>1302</v>
      </c>
      <c r="N291" s="76" t="s">
        <v>1304</v>
      </c>
    </row>
    <row r="292" spans="2:14" x14ac:dyDescent="0.35">
      <c r="B292" s="91" t="s">
        <v>637</v>
      </c>
      <c r="C292" s="71" t="s">
        <v>633</v>
      </c>
      <c r="D292" s="72" t="s">
        <v>634</v>
      </c>
      <c r="E292" s="71" t="s">
        <v>11</v>
      </c>
      <c r="F292" s="71" t="s">
        <v>633</v>
      </c>
      <c r="G292" s="73" t="s">
        <v>637</v>
      </c>
      <c r="H292" s="73" t="s">
        <v>633</v>
      </c>
      <c r="I292" s="71" t="s">
        <v>1423</v>
      </c>
      <c r="J292" s="72" t="s">
        <v>173</v>
      </c>
      <c r="K292" s="71" t="s">
        <v>12</v>
      </c>
      <c r="L292" s="74">
        <v>367.77528089887642</v>
      </c>
      <c r="M292" s="78" t="s">
        <v>1302</v>
      </c>
      <c r="N292" s="79" t="s">
        <v>4090</v>
      </c>
    </row>
    <row r="293" spans="2:14" x14ac:dyDescent="0.35">
      <c r="B293" s="91" t="s">
        <v>641</v>
      </c>
      <c r="C293" s="71" t="s">
        <v>638</v>
      </c>
      <c r="D293" s="72" t="s">
        <v>639</v>
      </c>
      <c r="E293" s="71" t="s">
        <v>36</v>
      </c>
      <c r="F293" s="71" t="s">
        <v>640</v>
      </c>
      <c r="G293" s="73" t="s">
        <v>641</v>
      </c>
      <c r="H293" s="73" t="s">
        <v>1709</v>
      </c>
      <c r="I293" s="71" t="s">
        <v>1425</v>
      </c>
      <c r="J293" s="72" t="s">
        <v>170</v>
      </c>
      <c r="K293" s="71" t="s">
        <v>12</v>
      </c>
      <c r="L293" s="74">
        <v>19.674157303370787</v>
      </c>
      <c r="M293" s="75" t="s">
        <v>1303</v>
      </c>
      <c r="N293" s="76" t="s">
        <v>1304</v>
      </c>
    </row>
    <row r="294" spans="2:14" x14ac:dyDescent="0.35">
      <c r="B294" s="91" t="s">
        <v>642</v>
      </c>
      <c r="C294" s="71" t="s">
        <v>638</v>
      </c>
      <c r="D294" s="72" t="s">
        <v>639</v>
      </c>
      <c r="E294" s="71" t="s">
        <v>36</v>
      </c>
      <c r="F294" s="71" t="s">
        <v>640</v>
      </c>
      <c r="G294" s="73" t="s">
        <v>642</v>
      </c>
      <c r="H294" s="73" t="s">
        <v>1709</v>
      </c>
      <c r="I294" s="71" t="s">
        <v>1424</v>
      </c>
      <c r="J294" s="72" t="s">
        <v>170</v>
      </c>
      <c r="K294" s="71" t="s">
        <v>12</v>
      </c>
      <c r="L294" s="74">
        <v>17.212546816479399</v>
      </c>
      <c r="M294" s="78" t="s">
        <v>1302</v>
      </c>
      <c r="N294" s="76" t="s">
        <v>1304</v>
      </c>
    </row>
    <row r="295" spans="2:14" x14ac:dyDescent="0.35">
      <c r="B295" s="91" t="s">
        <v>643</v>
      </c>
      <c r="C295" s="71" t="s">
        <v>638</v>
      </c>
      <c r="D295" s="72" t="s">
        <v>639</v>
      </c>
      <c r="E295" s="71" t="s">
        <v>36</v>
      </c>
      <c r="F295" s="71" t="s">
        <v>640</v>
      </c>
      <c r="G295" s="73" t="s">
        <v>643</v>
      </c>
      <c r="H295" s="73" t="s">
        <v>1709</v>
      </c>
      <c r="I295" s="71" t="s">
        <v>1423</v>
      </c>
      <c r="J295" s="72" t="s">
        <v>173</v>
      </c>
      <c r="K295" s="71" t="s">
        <v>12</v>
      </c>
      <c r="L295" s="74">
        <v>196.75280898876406</v>
      </c>
      <c r="M295" s="78" t="s">
        <v>1302</v>
      </c>
      <c r="N295" s="79" t="s">
        <v>4090</v>
      </c>
    </row>
    <row r="296" spans="2:14" x14ac:dyDescent="0.35">
      <c r="B296" s="91" t="s">
        <v>647</v>
      </c>
      <c r="C296" s="71" t="s">
        <v>644</v>
      </c>
      <c r="D296" s="72" t="s">
        <v>645</v>
      </c>
      <c r="E296" s="71" t="s">
        <v>11</v>
      </c>
      <c r="F296" s="71" t="s">
        <v>646</v>
      </c>
      <c r="G296" s="73" t="s">
        <v>647</v>
      </c>
      <c r="H296" s="73" t="s">
        <v>646</v>
      </c>
      <c r="I296" s="71" t="s">
        <v>1425</v>
      </c>
      <c r="J296" s="72" t="s">
        <v>170</v>
      </c>
      <c r="K296" s="71" t="s">
        <v>12</v>
      </c>
      <c r="L296" s="74">
        <v>14.786516853932584</v>
      </c>
      <c r="M296" s="75" t="s">
        <v>1303</v>
      </c>
      <c r="N296" s="76" t="s">
        <v>1304</v>
      </c>
    </row>
    <row r="297" spans="2:14" x14ac:dyDescent="0.35">
      <c r="B297" s="91" t="s">
        <v>648</v>
      </c>
      <c r="C297" s="71" t="s">
        <v>644</v>
      </c>
      <c r="D297" s="72" t="s">
        <v>645</v>
      </c>
      <c r="E297" s="71" t="s">
        <v>11</v>
      </c>
      <c r="F297" s="71" t="s">
        <v>646</v>
      </c>
      <c r="G297" s="73" t="s">
        <v>648</v>
      </c>
      <c r="H297" s="73" t="s">
        <v>646</v>
      </c>
      <c r="I297" s="71" t="s">
        <v>1424</v>
      </c>
      <c r="J297" s="72" t="s">
        <v>170</v>
      </c>
      <c r="K297" s="71" t="s">
        <v>12</v>
      </c>
      <c r="L297" s="74">
        <v>12.940074906367039</v>
      </c>
      <c r="M297" s="78" t="s">
        <v>1302</v>
      </c>
      <c r="N297" s="76" t="s">
        <v>1304</v>
      </c>
    </row>
    <row r="298" spans="2:14" x14ac:dyDescent="0.35">
      <c r="B298" s="91" t="s">
        <v>649</v>
      </c>
      <c r="C298" s="71" t="s">
        <v>644</v>
      </c>
      <c r="D298" s="72" t="s">
        <v>645</v>
      </c>
      <c r="E298" s="71" t="s">
        <v>11</v>
      </c>
      <c r="F298" s="71" t="s">
        <v>646</v>
      </c>
      <c r="G298" s="73" t="s">
        <v>649</v>
      </c>
      <c r="H298" s="73" t="s">
        <v>646</v>
      </c>
      <c r="I298" s="71" t="s">
        <v>1423</v>
      </c>
      <c r="J298" s="72" t="s">
        <v>173</v>
      </c>
      <c r="K298" s="71" t="s">
        <v>12</v>
      </c>
      <c r="L298" s="74">
        <v>147.87640449438203</v>
      </c>
      <c r="M298" s="78" t="s">
        <v>1302</v>
      </c>
      <c r="N298" s="79" t="s">
        <v>4090</v>
      </c>
    </row>
    <row r="299" spans="2:14" x14ac:dyDescent="0.35">
      <c r="B299" s="91" t="s">
        <v>652</v>
      </c>
      <c r="C299" s="71" t="s">
        <v>650</v>
      </c>
      <c r="D299" s="72" t="s">
        <v>651</v>
      </c>
      <c r="E299" s="71" t="s">
        <v>11</v>
      </c>
      <c r="F299" s="71" t="s">
        <v>650</v>
      </c>
      <c r="G299" s="73" t="s">
        <v>652</v>
      </c>
      <c r="H299" s="73" t="s">
        <v>650</v>
      </c>
      <c r="I299" s="71" t="s">
        <v>1425</v>
      </c>
      <c r="J299" s="72" t="s">
        <v>170</v>
      </c>
      <c r="K299" s="71" t="s">
        <v>12</v>
      </c>
      <c r="L299" s="74">
        <v>736.33707865168537</v>
      </c>
      <c r="M299" s="75" t="s">
        <v>1303</v>
      </c>
      <c r="N299" s="76" t="s">
        <v>1304</v>
      </c>
    </row>
    <row r="300" spans="2:14" x14ac:dyDescent="0.35">
      <c r="B300" s="91" t="s">
        <v>653</v>
      </c>
      <c r="C300" s="71" t="s">
        <v>650</v>
      </c>
      <c r="D300" s="72" t="s">
        <v>651</v>
      </c>
      <c r="E300" s="71" t="s">
        <v>11</v>
      </c>
      <c r="F300" s="71" t="s">
        <v>650</v>
      </c>
      <c r="G300" s="73" t="s">
        <v>653</v>
      </c>
      <c r="H300" s="73" t="s">
        <v>650</v>
      </c>
      <c r="I300" s="71" t="s">
        <v>1424</v>
      </c>
      <c r="J300" s="72" t="s">
        <v>170</v>
      </c>
      <c r="K300" s="71" t="s">
        <v>12</v>
      </c>
      <c r="L300" s="74">
        <v>644.27808988764048</v>
      </c>
      <c r="M300" s="78" t="s">
        <v>1302</v>
      </c>
      <c r="N300" s="76" t="s">
        <v>1304</v>
      </c>
    </row>
    <row r="301" spans="2:14" x14ac:dyDescent="0.35">
      <c r="B301" s="91" t="s">
        <v>654</v>
      </c>
      <c r="C301" s="71" t="s">
        <v>650</v>
      </c>
      <c r="D301" s="72" t="s">
        <v>651</v>
      </c>
      <c r="E301" s="71" t="s">
        <v>11</v>
      </c>
      <c r="F301" s="71" t="s">
        <v>650</v>
      </c>
      <c r="G301" s="73" t="s">
        <v>654</v>
      </c>
      <c r="H301" s="73" t="s">
        <v>650</v>
      </c>
      <c r="I301" s="71" t="s">
        <v>1423</v>
      </c>
      <c r="J301" s="72" t="s">
        <v>173</v>
      </c>
      <c r="K301" s="71" t="s">
        <v>12</v>
      </c>
      <c r="L301" s="74">
        <v>7363.2359550561796</v>
      </c>
      <c r="M301" s="78" t="s">
        <v>1302</v>
      </c>
      <c r="N301" s="79" t="s">
        <v>4090</v>
      </c>
    </row>
    <row r="302" spans="2:14" x14ac:dyDescent="0.35">
      <c r="B302" s="91" t="s">
        <v>657</v>
      </c>
      <c r="C302" s="81" t="s">
        <v>655</v>
      </c>
      <c r="D302" s="72" t="s">
        <v>656</v>
      </c>
      <c r="E302" s="71" t="s">
        <v>16</v>
      </c>
      <c r="F302" s="71" t="s">
        <v>655</v>
      </c>
      <c r="G302" s="73" t="s">
        <v>657</v>
      </c>
      <c r="H302" s="73" t="s">
        <v>1626</v>
      </c>
      <c r="I302" s="71" t="s">
        <v>1425</v>
      </c>
      <c r="J302" s="72" t="s">
        <v>170</v>
      </c>
      <c r="K302" s="71" t="s">
        <v>12</v>
      </c>
      <c r="L302" s="74">
        <v>29.44943820224719</v>
      </c>
      <c r="M302" s="75" t="s">
        <v>1303</v>
      </c>
      <c r="N302" s="76" t="s">
        <v>1304</v>
      </c>
    </row>
    <row r="303" spans="2:14" x14ac:dyDescent="0.35">
      <c r="B303" s="91" t="s">
        <v>658</v>
      </c>
      <c r="C303" s="71" t="s">
        <v>655</v>
      </c>
      <c r="D303" s="72" t="s">
        <v>656</v>
      </c>
      <c r="E303" s="71" t="s">
        <v>16</v>
      </c>
      <c r="F303" s="71" t="s">
        <v>655</v>
      </c>
      <c r="G303" s="73" t="s">
        <v>658</v>
      </c>
      <c r="H303" s="73" t="s">
        <v>1626</v>
      </c>
      <c r="I303" s="71" t="s">
        <v>1423</v>
      </c>
      <c r="J303" s="72" t="s">
        <v>173</v>
      </c>
      <c r="K303" s="71" t="s">
        <v>12</v>
      </c>
      <c r="L303" s="74">
        <v>294.4831460674157</v>
      </c>
      <c r="M303" s="78" t="s">
        <v>1302</v>
      </c>
      <c r="N303" s="79" t="s">
        <v>4090</v>
      </c>
    </row>
    <row r="304" spans="2:14" x14ac:dyDescent="0.35">
      <c r="B304" s="91" t="s">
        <v>659</v>
      </c>
      <c r="C304" s="71" t="s">
        <v>655</v>
      </c>
      <c r="D304" s="72" t="s">
        <v>656</v>
      </c>
      <c r="E304" s="71" t="s">
        <v>16</v>
      </c>
      <c r="F304" s="71" t="s">
        <v>655</v>
      </c>
      <c r="G304" s="73" t="s">
        <v>659</v>
      </c>
      <c r="H304" s="73" t="s">
        <v>1626</v>
      </c>
      <c r="I304" s="71" t="s">
        <v>1424</v>
      </c>
      <c r="J304" s="72" t="s">
        <v>170</v>
      </c>
      <c r="K304" s="71" t="s">
        <v>12</v>
      </c>
      <c r="L304" s="74">
        <v>25.772471910112358</v>
      </c>
      <c r="M304" s="78" t="s">
        <v>1302</v>
      </c>
      <c r="N304" s="76" t="s">
        <v>1304</v>
      </c>
    </row>
    <row r="305" spans="2:14" x14ac:dyDescent="0.35">
      <c r="B305" s="91" t="s">
        <v>662</v>
      </c>
      <c r="C305" s="71" t="s">
        <v>660</v>
      </c>
      <c r="D305" s="72" t="s">
        <v>661</v>
      </c>
      <c r="E305" s="71" t="s">
        <v>11</v>
      </c>
      <c r="F305" s="71" t="s">
        <v>660</v>
      </c>
      <c r="G305" s="73" t="s">
        <v>662</v>
      </c>
      <c r="H305" s="73" t="s">
        <v>660</v>
      </c>
      <c r="I305" s="71" t="s">
        <v>1425</v>
      </c>
      <c r="J305" s="72" t="s">
        <v>170</v>
      </c>
      <c r="K305" s="71" t="s">
        <v>12</v>
      </c>
      <c r="L305" s="74">
        <v>73.696629213483149</v>
      </c>
      <c r="M305" s="75" t="s">
        <v>1303</v>
      </c>
      <c r="N305" s="76" t="s">
        <v>1304</v>
      </c>
    </row>
    <row r="306" spans="2:14" x14ac:dyDescent="0.35">
      <c r="B306" s="91" t="s">
        <v>663</v>
      </c>
      <c r="C306" s="71" t="s">
        <v>660</v>
      </c>
      <c r="D306" s="72" t="s">
        <v>661</v>
      </c>
      <c r="E306" s="71" t="s">
        <v>11</v>
      </c>
      <c r="F306" s="71" t="s">
        <v>660</v>
      </c>
      <c r="G306" s="73" t="s">
        <v>663</v>
      </c>
      <c r="H306" s="73" t="s">
        <v>660</v>
      </c>
      <c r="I306" s="71" t="s">
        <v>1424</v>
      </c>
      <c r="J306" s="72" t="s">
        <v>170</v>
      </c>
      <c r="K306" s="71" t="s">
        <v>12</v>
      </c>
      <c r="L306" s="74">
        <v>64.470973782771537</v>
      </c>
      <c r="M306" s="78" t="s">
        <v>1302</v>
      </c>
      <c r="N306" s="76" t="s">
        <v>1304</v>
      </c>
    </row>
    <row r="307" spans="2:14" x14ac:dyDescent="0.35">
      <c r="B307" s="91" t="s">
        <v>664</v>
      </c>
      <c r="C307" s="71" t="s">
        <v>660</v>
      </c>
      <c r="D307" s="72" t="s">
        <v>661</v>
      </c>
      <c r="E307" s="71" t="s">
        <v>11</v>
      </c>
      <c r="F307" s="71" t="s">
        <v>660</v>
      </c>
      <c r="G307" s="73" t="s">
        <v>664</v>
      </c>
      <c r="H307" s="73" t="s">
        <v>660</v>
      </c>
      <c r="I307" s="71" t="s">
        <v>1423</v>
      </c>
      <c r="J307" s="72" t="s">
        <v>173</v>
      </c>
      <c r="K307" s="71" t="s">
        <v>12</v>
      </c>
      <c r="L307" s="74">
        <v>736.84269662921338</v>
      </c>
      <c r="M307" s="78" t="s">
        <v>1302</v>
      </c>
      <c r="N307" s="79" t="s">
        <v>4090</v>
      </c>
    </row>
    <row r="308" spans="2:14" x14ac:dyDescent="0.35">
      <c r="B308" s="91" t="s">
        <v>668</v>
      </c>
      <c r="C308" s="71" t="s">
        <v>665</v>
      </c>
      <c r="D308" s="72" t="s">
        <v>666</v>
      </c>
      <c r="E308" s="71" t="s">
        <v>11</v>
      </c>
      <c r="F308" s="71" t="s">
        <v>667</v>
      </c>
      <c r="G308" s="73" t="s">
        <v>668</v>
      </c>
      <c r="H308" s="73" t="s">
        <v>1710</v>
      </c>
      <c r="I308" s="71" t="s">
        <v>1425</v>
      </c>
      <c r="J308" s="72" t="s">
        <v>170</v>
      </c>
      <c r="K308" s="71" t="s">
        <v>12</v>
      </c>
      <c r="L308" s="74">
        <v>202.52808988764045</v>
      </c>
      <c r="M308" s="75" t="s">
        <v>1303</v>
      </c>
      <c r="N308" s="76" t="s">
        <v>1304</v>
      </c>
    </row>
    <row r="309" spans="2:14" x14ac:dyDescent="0.35">
      <c r="B309" s="91" t="s">
        <v>669</v>
      </c>
      <c r="C309" s="71" t="s">
        <v>665</v>
      </c>
      <c r="D309" s="72" t="s">
        <v>666</v>
      </c>
      <c r="E309" s="71" t="s">
        <v>11</v>
      </c>
      <c r="F309" s="71" t="s">
        <v>667</v>
      </c>
      <c r="G309" s="73" t="s">
        <v>669</v>
      </c>
      <c r="H309" s="73" t="s">
        <v>1710</v>
      </c>
      <c r="I309" s="71" t="s">
        <v>1423</v>
      </c>
      <c r="J309" s="72" t="s">
        <v>173</v>
      </c>
      <c r="K309" s="71" t="s">
        <v>12</v>
      </c>
      <c r="L309" s="74">
        <v>2025.3370786516853</v>
      </c>
      <c r="M309" s="78" t="s">
        <v>1302</v>
      </c>
      <c r="N309" s="79" t="s">
        <v>4090</v>
      </c>
    </row>
    <row r="310" spans="2:14" x14ac:dyDescent="0.35">
      <c r="B310" s="91" t="s">
        <v>670</v>
      </c>
      <c r="C310" s="71" t="s">
        <v>665</v>
      </c>
      <c r="D310" s="72" t="s">
        <v>666</v>
      </c>
      <c r="E310" s="71" t="s">
        <v>11</v>
      </c>
      <c r="F310" s="71" t="s">
        <v>667</v>
      </c>
      <c r="G310" s="73" t="s">
        <v>670</v>
      </c>
      <c r="H310" s="73" t="s">
        <v>1710</v>
      </c>
      <c r="I310" s="71" t="s">
        <v>1424</v>
      </c>
      <c r="J310" s="72" t="s">
        <v>170</v>
      </c>
      <c r="K310" s="71" t="s">
        <v>12</v>
      </c>
      <c r="L310" s="74">
        <v>177.21722846441946</v>
      </c>
      <c r="M310" s="78" t="s">
        <v>1302</v>
      </c>
      <c r="N310" s="76" t="s">
        <v>1304</v>
      </c>
    </row>
    <row r="311" spans="2:14" x14ac:dyDescent="0.35">
      <c r="B311" s="91" t="s">
        <v>673</v>
      </c>
      <c r="C311" s="71" t="s">
        <v>671</v>
      </c>
      <c r="D311" s="72" t="s">
        <v>672</v>
      </c>
      <c r="E311" s="71" t="s">
        <v>16</v>
      </c>
      <c r="F311" s="71" t="s">
        <v>671</v>
      </c>
      <c r="G311" s="73" t="s">
        <v>673</v>
      </c>
      <c r="H311" s="73" t="s">
        <v>1711</v>
      </c>
      <c r="I311" s="71" t="s">
        <v>1425</v>
      </c>
      <c r="J311" s="72" t="s">
        <v>170</v>
      </c>
      <c r="K311" s="71" t="s">
        <v>12</v>
      </c>
      <c r="L311" s="74">
        <v>88.348314606741567</v>
      </c>
      <c r="M311" s="75" t="s">
        <v>1303</v>
      </c>
      <c r="N311" s="76" t="s">
        <v>1304</v>
      </c>
    </row>
    <row r="312" spans="2:14" x14ac:dyDescent="0.35">
      <c r="B312" s="91" t="s">
        <v>674</v>
      </c>
      <c r="C312" s="71" t="s">
        <v>671</v>
      </c>
      <c r="D312" s="72" t="s">
        <v>672</v>
      </c>
      <c r="E312" s="71" t="s">
        <v>16</v>
      </c>
      <c r="F312" s="71" t="s">
        <v>671</v>
      </c>
      <c r="G312" s="73" t="s">
        <v>674</v>
      </c>
      <c r="H312" s="73" t="s">
        <v>1711</v>
      </c>
      <c r="I312" s="71" t="s">
        <v>1423</v>
      </c>
      <c r="J312" s="72" t="s">
        <v>173</v>
      </c>
      <c r="K312" s="71" t="s">
        <v>12</v>
      </c>
      <c r="L312" s="74">
        <v>883.43820224719104</v>
      </c>
      <c r="M312" s="78" t="s">
        <v>1302</v>
      </c>
      <c r="N312" s="79" t="s">
        <v>4090</v>
      </c>
    </row>
    <row r="313" spans="2:14" x14ac:dyDescent="0.35">
      <c r="B313" s="91" t="s">
        <v>675</v>
      </c>
      <c r="C313" s="71" t="s">
        <v>671</v>
      </c>
      <c r="D313" s="72" t="s">
        <v>672</v>
      </c>
      <c r="E313" s="71" t="s">
        <v>16</v>
      </c>
      <c r="F313" s="71" t="s">
        <v>671</v>
      </c>
      <c r="G313" s="73" t="s">
        <v>675</v>
      </c>
      <c r="H313" s="73" t="s">
        <v>1711</v>
      </c>
      <c r="I313" s="71" t="s">
        <v>1424</v>
      </c>
      <c r="J313" s="72" t="s">
        <v>170</v>
      </c>
      <c r="K313" s="71" t="s">
        <v>12</v>
      </c>
      <c r="L313" s="74">
        <v>77.303370786516851</v>
      </c>
      <c r="M313" s="78" t="s">
        <v>1302</v>
      </c>
      <c r="N313" s="76" t="s">
        <v>1304</v>
      </c>
    </row>
    <row r="314" spans="2:14" x14ac:dyDescent="0.35">
      <c r="B314" s="91" t="s">
        <v>679</v>
      </c>
      <c r="C314" s="71" t="s">
        <v>676</v>
      </c>
      <c r="D314" s="72" t="s">
        <v>677</v>
      </c>
      <c r="E314" s="71" t="s">
        <v>367</v>
      </c>
      <c r="F314" s="71" t="s">
        <v>678</v>
      </c>
      <c r="G314" s="73" t="s">
        <v>679</v>
      </c>
      <c r="H314" s="73" t="s">
        <v>678</v>
      </c>
      <c r="I314" s="71" t="s">
        <v>1425</v>
      </c>
      <c r="J314" s="72" t="s">
        <v>170</v>
      </c>
      <c r="K314" s="71" t="s">
        <v>12</v>
      </c>
      <c r="L314" s="74">
        <v>36814.516853932582</v>
      </c>
      <c r="M314" s="75" t="s">
        <v>1303</v>
      </c>
      <c r="N314" s="76" t="s">
        <v>1304</v>
      </c>
    </row>
    <row r="315" spans="2:14" x14ac:dyDescent="0.35">
      <c r="B315" s="91" t="s">
        <v>680</v>
      </c>
      <c r="C315" s="71" t="s">
        <v>676</v>
      </c>
      <c r="D315" s="72" t="s">
        <v>677</v>
      </c>
      <c r="E315" s="71" t="s">
        <v>367</v>
      </c>
      <c r="F315" s="71" t="s">
        <v>678</v>
      </c>
      <c r="G315" s="73" t="s">
        <v>680</v>
      </c>
      <c r="H315" s="73" t="s">
        <v>678</v>
      </c>
      <c r="I315" s="71" t="s">
        <v>1423</v>
      </c>
      <c r="J315" s="72" t="s">
        <v>173</v>
      </c>
      <c r="K315" s="71" t="s">
        <v>12</v>
      </c>
      <c r="L315" s="74">
        <v>368145.20224719099</v>
      </c>
      <c r="M315" s="78" t="s">
        <v>1302</v>
      </c>
      <c r="N315" s="79" t="s">
        <v>4090</v>
      </c>
    </row>
    <row r="316" spans="2:14" x14ac:dyDescent="0.35">
      <c r="B316" s="91" t="s">
        <v>681</v>
      </c>
      <c r="C316" s="71" t="s">
        <v>676</v>
      </c>
      <c r="D316" s="72" t="s">
        <v>677</v>
      </c>
      <c r="E316" s="71" t="s">
        <v>367</v>
      </c>
      <c r="F316" s="71" t="s">
        <v>678</v>
      </c>
      <c r="G316" s="73" t="s">
        <v>681</v>
      </c>
      <c r="H316" s="73" t="s">
        <v>678</v>
      </c>
      <c r="I316" s="71" t="s">
        <v>1424</v>
      </c>
      <c r="J316" s="72" t="s">
        <v>170</v>
      </c>
      <c r="K316" s="71" t="s">
        <v>12</v>
      </c>
      <c r="L316" s="74">
        <v>32212.708801498127</v>
      </c>
      <c r="M316" s="78" t="s">
        <v>1302</v>
      </c>
      <c r="N316" s="76" t="s">
        <v>1304</v>
      </c>
    </row>
    <row r="317" spans="2:14" x14ac:dyDescent="0.35">
      <c r="B317" s="91" t="s">
        <v>682</v>
      </c>
      <c r="C317" s="71" t="s">
        <v>676</v>
      </c>
      <c r="D317" s="72" t="s">
        <v>677</v>
      </c>
      <c r="E317" s="71" t="s">
        <v>11</v>
      </c>
      <c r="F317" s="71" t="s">
        <v>676</v>
      </c>
      <c r="G317" s="73" t="s">
        <v>682</v>
      </c>
      <c r="H317" s="73" t="s">
        <v>676</v>
      </c>
      <c r="I317" s="71" t="s">
        <v>1425</v>
      </c>
      <c r="J317" s="72" t="s">
        <v>170</v>
      </c>
      <c r="K317" s="71" t="s">
        <v>12</v>
      </c>
      <c r="L317" s="74">
        <v>29.44943820224719</v>
      </c>
      <c r="M317" s="75" t="s">
        <v>1303</v>
      </c>
      <c r="N317" s="76" t="s">
        <v>1304</v>
      </c>
    </row>
    <row r="318" spans="2:14" x14ac:dyDescent="0.35">
      <c r="B318" s="91" t="s">
        <v>683</v>
      </c>
      <c r="C318" s="71" t="s">
        <v>676</v>
      </c>
      <c r="D318" s="72" t="s">
        <v>677</v>
      </c>
      <c r="E318" s="71" t="s">
        <v>11</v>
      </c>
      <c r="F318" s="71" t="s">
        <v>676</v>
      </c>
      <c r="G318" s="73" t="s">
        <v>683</v>
      </c>
      <c r="H318" s="73" t="s">
        <v>676</v>
      </c>
      <c r="I318" s="71" t="s">
        <v>1424</v>
      </c>
      <c r="J318" s="72" t="s">
        <v>170</v>
      </c>
      <c r="K318" s="71" t="s">
        <v>12</v>
      </c>
      <c r="L318" s="74">
        <v>25.772471910112358</v>
      </c>
      <c r="M318" s="78" t="s">
        <v>1302</v>
      </c>
      <c r="N318" s="76" t="s">
        <v>1304</v>
      </c>
    </row>
    <row r="319" spans="2:14" x14ac:dyDescent="0.35">
      <c r="B319" s="91" t="s">
        <v>684</v>
      </c>
      <c r="C319" s="71" t="s">
        <v>676</v>
      </c>
      <c r="D319" s="72" t="s">
        <v>677</v>
      </c>
      <c r="E319" s="71" t="s">
        <v>11</v>
      </c>
      <c r="F319" s="71" t="s">
        <v>676</v>
      </c>
      <c r="G319" s="73" t="s">
        <v>684</v>
      </c>
      <c r="H319" s="73" t="s">
        <v>676</v>
      </c>
      <c r="I319" s="71" t="s">
        <v>1423</v>
      </c>
      <c r="J319" s="72" t="s">
        <v>173</v>
      </c>
      <c r="K319" s="71" t="s">
        <v>12</v>
      </c>
      <c r="L319" s="74">
        <v>294.4831460674157</v>
      </c>
      <c r="M319" s="78" t="s">
        <v>1302</v>
      </c>
      <c r="N319" s="79" t="s">
        <v>4090</v>
      </c>
    </row>
    <row r="320" spans="2:14" x14ac:dyDescent="0.35">
      <c r="B320" s="91" t="s">
        <v>687</v>
      </c>
      <c r="C320" s="71" t="s">
        <v>685</v>
      </c>
      <c r="D320" s="72" t="s">
        <v>686</v>
      </c>
      <c r="E320" s="71" t="s">
        <v>11</v>
      </c>
      <c r="F320" s="71" t="s">
        <v>685</v>
      </c>
      <c r="G320" s="73" t="s">
        <v>687</v>
      </c>
      <c r="H320" s="73" t="s">
        <v>685</v>
      </c>
      <c r="I320" s="71" t="s">
        <v>1425</v>
      </c>
      <c r="J320" s="72" t="s">
        <v>170</v>
      </c>
      <c r="K320" s="71" t="s">
        <v>12</v>
      </c>
      <c r="L320" s="74">
        <v>22.123595505617978</v>
      </c>
      <c r="M320" s="75" t="s">
        <v>1303</v>
      </c>
      <c r="N320" s="76" t="s">
        <v>1304</v>
      </c>
    </row>
    <row r="321" spans="2:14" x14ac:dyDescent="0.35">
      <c r="B321" s="91" t="s">
        <v>688</v>
      </c>
      <c r="C321" s="71" t="s">
        <v>685</v>
      </c>
      <c r="D321" s="72" t="s">
        <v>686</v>
      </c>
      <c r="E321" s="71" t="s">
        <v>11</v>
      </c>
      <c r="F321" s="71" t="s">
        <v>685</v>
      </c>
      <c r="G321" s="73" t="s">
        <v>688</v>
      </c>
      <c r="H321" s="73" t="s">
        <v>685</v>
      </c>
      <c r="I321" s="71" t="s">
        <v>1424</v>
      </c>
      <c r="J321" s="72" t="s">
        <v>170</v>
      </c>
      <c r="K321" s="71" t="s">
        <v>12</v>
      </c>
      <c r="L321" s="74">
        <v>19.35580524344569</v>
      </c>
      <c r="M321" s="78" t="s">
        <v>1302</v>
      </c>
      <c r="N321" s="76" t="s">
        <v>1304</v>
      </c>
    </row>
    <row r="322" spans="2:14" x14ac:dyDescent="0.35">
      <c r="B322" s="91" t="s">
        <v>689</v>
      </c>
      <c r="C322" s="71" t="s">
        <v>685</v>
      </c>
      <c r="D322" s="72" t="s">
        <v>686</v>
      </c>
      <c r="E322" s="71" t="s">
        <v>11</v>
      </c>
      <c r="F322" s="71" t="s">
        <v>685</v>
      </c>
      <c r="G322" s="73" t="s">
        <v>689</v>
      </c>
      <c r="H322" s="73" t="s">
        <v>685</v>
      </c>
      <c r="I322" s="71" t="s">
        <v>1423</v>
      </c>
      <c r="J322" s="72" t="s">
        <v>173</v>
      </c>
      <c r="K322" s="71" t="s">
        <v>12</v>
      </c>
      <c r="L322" s="74">
        <v>221.17977528089887</v>
      </c>
      <c r="M322" s="78" t="s">
        <v>1302</v>
      </c>
      <c r="N322" s="79" t="s">
        <v>4090</v>
      </c>
    </row>
    <row r="323" spans="2:14" x14ac:dyDescent="0.35">
      <c r="B323" s="91" t="s">
        <v>4234</v>
      </c>
      <c r="C323" s="71" t="s">
        <v>705</v>
      </c>
      <c r="D323" s="72" t="s">
        <v>706</v>
      </c>
      <c r="E323" s="71" t="s">
        <v>11</v>
      </c>
      <c r="F323" s="71" t="s">
        <v>705</v>
      </c>
      <c r="G323" s="73" t="s">
        <v>707</v>
      </c>
      <c r="H323" s="73" t="s">
        <v>705</v>
      </c>
      <c r="I323" s="71" t="s">
        <v>1425</v>
      </c>
      <c r="J323" s="72" t="s">
        <v>170</v>
      </c>
      <c r="K323" s="71" t="s">
        <v>12</v>
      </c>
      <c r="L323" s="74">
        <v>1.4831460674157304</v>
      </c>
      <c r="M323" s="75" t="s">
        <v>1303</v>
      </c>
      <c r="N323" s="76" t="s">
        <v>1304</v>
      </c>
    </row>
    <row r="324" spans="2:14" x14ac:dyDescent="0.35">
      <c r="B324" s="91" t="s">
        <v>1753</v>
      </c>
      <c r="C324" s="71" t="s">
        <v>705</v>
      </c>
      <c r="D324" s="72" t="s">
        <v>706</v>
      </c>
      <c r="E324" s="71" t="s">
        <v>11</v>
      </c>
      <c r="F324" s="71" t="s">
        <v>705</v>
      </c>
      <c r="G324" s="73" t="s">
        <v>1753</v>
      </c>
      <c r="H324" s="73" t="s">
        <v>705</v>
      </c>
      <c r="I324" s="71" t="s">
        <v>1424</v>
      </c>
      <c r="J324" s="72" t="s">
        <v>170</v>
      </c>
      <c r="K324" s="71" t="s">
        <v>12</v>
      </c>
      <c r="L324" s="74">
        <v>1.2986891385767789</v>
      </c>
      <c r="M324" s="78" t="s">
        <v>1302</v>
      </c>
      <c r="N324" s="76" t="s">
        <v>1304</v>
      </c>
    </row>
    <row r="325" spans="2:14" x14ac:dyDescent="0.35">
      <c r="B325" s="91" t="s">
        <v>1752</v>
      </c>
      <c r="C325" s="71" t="s">
        <v>705</v>
      </c>
      <c r="D325" s="72" t="s">
        <v>706</v>
      </c>
      <c r="E325" s="71" t="s">
        <v>11</v>
      </c>
      <c r="F325" s="71" t="s">
        <v>705</v>
      </c>
      <c r="G325" s="73" t="s">
        <v>1752</v>
      </c>
      <c r="H325" s="73" t="s">
        <v>705</v>
      </c>
      <c r="I325" s="71" t="s">
        <v>1423</v>
      </c>
      <c r="J325" s="72" t="s">
        <v>173</v>
      </c>
      <c r="K325" s="71" t="s">
        <v>12</v>
      </c>
      <c r="L325" s="74">
        <v>14.786516853932584</v>
      </c>
      <c r="M325" s="78" t="s">
        <v>1302</v>
      </c>
      <c r="N325" s="79" t="s">
        <v>4090</v>
      </c>
    </row>
    <row r="326" spans="2:14" x14ac:dyDescent="0.35">
      <c r="B326" s="91" t="s">
        <v>710</v>
      </c>
      <c r="C326" s="71" t="s">
        <v>708</v>
      </c>
      <c r="D326" s="72" t="s">
        <v>709</v>
      </c>
      <c r="E326" s="71" t="s">
        <v>11</v>
      </c>
      <c r="F326" s="71" t="s">
        <v>708</v>
      </c>
      <c r="G326" s="73" t="s">
        <v>710</v>
      </c>
      <c r="H326" s="73" t="s">
        <v>708</v>
      </c>
      <c r="I326" s="71" t="s">
        <v>1425</v>
      </c>
      <c r="J326" s="72" t="s">
        <v>170</v>
      </c>
      <c r="K326" s="71" t="s">
        <v>12</v>
      </c>
      <c r="L326" s="74">
        <v>29.44943820224719</v>
      </c>
      <c r="M326" s="75" t="s">
        <v>1303</v>
      </c>
      <c r="N326" s="76" t="s">
        <v>1304</v>
      </c>
    </row>
    <row r="327" spans="2:14" x14ac:dyDescent="0.35">
      <c r="B327" s="91" t="s">
        <v>711</v>
      </c>
      <c r="C327" s="71" t="s">
        <v>708</v>
      </c>
      <c r="D327" s="72" t="s">
        <v>709</v>
      </c>
      <c r="E327" s="71" t="s">
        <v>11</v>
      </c>
      <c r="F327" s="71" t="s">
        <v>708</v>
      </c>
      <c r="G327" s="73" t="s">
        <v>711</v>
      </c>
      <c r="H327" s="73" t="s">
        <v>708</v>
      </c>
      <c r="I327" s="71" t="s">
        <v>1424</v>
      </c>
      <c r="J327" s="72" t="s">
        <v>170</v>
      </c>
      <c r="K327" s="71" t="s">
        <v>12</v>
      </c>
      <c r="L327" s="74">
        <v>25.772471910112358</v>
      </c>
      <c r="M327" s="78" t="s">
        <v>1302</v>
      </c>
      <c r="N327" s="76" t="s">
        <v>1304</v>
      </c>
    </row>
    <row r="328" spans="2:14" x14ac:dyDescent="0.35">
      <c r="B328" s="91" t="s">
        <v>712</v>
      </c>
      <c r="C328" s="71" t="s">
        <v>708</v>
      </c>
      <c r="D328" s="72" t="s">
        <v>709</v>
      </c>
      <c r="E328" s="71" t="s">
        <v>11</v>
      </c>
      <c r="F328" s="71" t="s">
        <v>708</v>
      </c>
      <c r="G328" s="73" t="s">
        <v>712</v>
      </c>
      <c r="H328" s="73" t="s">
        <v>708</v>
      </c>
      <c r="I328" s="71" t="s">
        <v>1423</v>
      </c>
      <c r="J328" s="72" t="s">
        <v>173</v>
      </c>
      <c r="K328" s="71" t="s">
        <v>12</v>
      </c>
      <c r="L328" s="74">
        <v>294.4831460674157</v>
      </c>
      <c r="M328" s="78" t="s">
        <v>1302</v>
      </c>
      <c r="N328" s="79" t="s">
        <v>4090</v>
      </c>
    </row>
    <row r="329" spans="2:14" x14ac:dyDescent="0.35">
      <c r="B329" s="91" t="s">
        <v>715</v>
      </c>
      <c r="C329" s="71" t="s">
        <v>713</v>
      </c>
      <c r="D329" s="72" t="s">
        <v>714</v>
      </c>
      <c r="E329" s="71" t="s">
        <v>11</v>
      </c>
      <c r="F329" s="71" t="s">
        <v>713</v>
      </c>
      <c r="G329" s="73" t="s">
        <v>715</v>
      </c>
      <c r="H329" s="73" t="s">
        <v>713</v>
      </c>
      <c r="I329" s="71" t="s">
        <v>1425</v>
      </c>
      <c r="J329" s="72" t="s">
        <v>170</v>
      </c>
      <c r="K329" s="71" t="s">
        <v>12</v>
      </c>
      <c r="L329" s="74">
        <v>36.786516853932589</v>
      </c>
      <c r="M329" s="75" t="s">
        <v>1303</v>
      </c>
      <c r="N329" s="76" t="s">
        <v>1304</v>
      </c>
    </row>
    <row r="330" spans="2:14" x14ac:dyDescent="0.35">
      <c r="B330" s="91" t="s">
        <v>716</v>
      </c>
      <c r="C330" s="71" t="s">
        <v>713</v>
      </c>
      <c r="D330" s="72" t="s">
        <v>714</v>
      </c>
      <c r="E330" s="71" t="s">
        <v>11</v>
      </c>
      <c r="F330" s="71" t="s">
        <v>713</v>
      </c>
      <c r="G330" s="73" t="s">
        <v>716</v>
      </c>
      <c r="H330" s="73" t="s">
        <v>713</v>
      </c>
      <c r="I330" s="71" t="s">
        <v>1424</v>
      </c>
      <c r="J330" s="72" t="s">
        <v>170</v>
      </c>
      <c r="K330" s="71" t="s">
        <v>12</v>
      </c>
      <c r="L330" s="74">
        <v>32.176029962546814</v>
      </c>
      <c r="M330" s="78" t="s">
        <v>1302</v>
      </c>
      <c r="N330" s="76" t="s">
        <v>1304</v>
      </c>
    </row>
    <row r="331" spans="2:14" x14ac:dyDescent="0.35">
      <c r="B331" s="91" t="s">
        <v>717</v>
      </c>
      <c r="C331" s="71" t="s">
        <v>713</v>
      </c>
      <c r="D331" s="72" t="s">
        <v>714</v>
      </c>
      <c r="E331" s="71" t="s">
        <v>11</v>
      </c>
      <c r="F331" s="71" t="s">
        <v>713</v>
      </c>
      <c r="G331" s="73" t="s">
        <v>717</v>
      </c>
      <c r="H331" s="73" t="s">
        <v>713</v>
      </c>
      <c r="I331" s="71" t="s">
        <v>1423</v>
      </c>
      <c r="J331" s="72" t="s">
        <v>173</v>
      </c>
      <c r="K331" s="71" t="s">
        <v>12</v>
      </c>
      <c r="L331" s="74">
        <v>367.77528089887642</v>
      </c>
      <c r="M331" s="78" t="s">
        <v>1302</v>
      </c>
      <c r="N331" s="79" t="s">
        <v>4090</v>
      </c>
    </row>
    <row r="332" spans="2:14" x14ac:dyDescent="0.35">
      <c r="B332" s="91" t="s">
        <v>720</v>
      </c>
      <c r="C332" s="71" t="s">
        <v>718</v>
      </c>
      <c r="D332" s="72" t="s">
        <v>719</v>
      </c>
      <c r="E332" s="71" t="s">
        <v>11</v>
      </c>
      <c r="F332" s="71" t="s">
        <v>718</v>
      </c>
      <c r="G332" s="73" t="s">
        <v>720</v>
      </c>
      <c r="H332" s="73" t="s">
        <v>718</v>
      </c>
      <c r="I332" s="71" t="s">
        <v>1425</v>
      </c>
      <c r="J332" s="72" t="s">
        <v>170</v>
      </c>
      <c r="K332" s="71" t="s">
        <v>12</v>
      </c>
      <c r="L332" s="74">
        <v>73.696629213483149</v>
      </c>
      <c r="M332" s="75" t="s">
        <v>1303</v>
      </c>
      <c r="N332" s="76" t="s">
        <v>1304</v>
      </c>
    </row>
    <row r="333" spans="2:14" x14ac:dyDescent="0.35">
      <c r="B333" s="91" t="s">
        <v>721</v>
      </c>
      <c r="C333" s="71" t="s">
        <v>718</v>
      </c>
      <c r="D333" s="72" t="s">
        <v>719</v>
      </c>
      <c r="E333" s="71" t="s">
        <v>11</v>
      </c>
      <c r="F333" s="71" t="s">
        <v>718</v>
      </c>
      <c r="G333" s="73" t="s">
        <v>721</v>
      </c>
      <c r="H333" s="73" t="s">
        <v>718</v>
      </c>
      <c r="I333" s="71" t="s">
        <v>1424</v>
      </c>
      <c r="J333" s="72" t="s">
        <v>170</v>
      </c>
      <c r="K333" s="71" t="s">
        <v>12</v>
      </c>
      <c r="L333" s="74">
        <v>64.470973782771537</v>
      </c>
      <c r="M333" s="78" t="s">
        <v>1302</v>
      </c>
      <c r="N333" s="76" t="s">
        <v>1304</v>
      </c>
    </row>
    <row r="334" spans="2:14" x14ac:dyDescent="0.35">
      <c r="B334" s="91" t="s">
        <v>722</v>
      </c>
      <c r="C334" s="71" t="s">
        <v>718</v>
      </c>
      <c r="D334" s="72" t="s">
        <v>719</v>
      </c>
      <c r="E334" s="71" t="s">
        <v>11</v>
      </c>
      <c r="F334" s="71" t="s">
        <v>718</v>
      </c>
      <c r="G334" s="73" t="s">
        <v>722</v>
      </c>
      <c r="H334" s="73" t="s">
        <v>718</v>
      </c>
      <c r="I334" s="71" t="s">
        <v>1423</v>
      </c>
      <c r="J334" s="72" t="s">
        <v>173</v>
      </c>
      <c r="K334" s="71" t="s">
        <v>12</v>
      </c>
      <c r="L334" s="74">
        <v>736.84269662921338</v>
      </c>
      <c r="M334" s="78" t="s">
        <v>1302</v>
      </c>
      <c r="N334" s="79" t="s">
        <v>4090</v>
      </c>
    </row>
    <row r="335" spans="2:14" x14ac:dyDescent="0.35">
      <c r="B335" s="91" t="s">
        <v>726</v>
      </c>
      <c r="C335" s="71" t="s">
        <v>723</v>
      </c>
      <c r="D335" s="72" t="s">
        <v>724</v>
      </c>
      <c r="E335" s="71" t="s">
        <v>11</v>
      </c>
      <c r="F335" s="71" t="s">
        <v>725</v>
      </c>
      <c r="G335" s="73" t="s">
        <v>726</v>
      </c>
      <c r="H335" s="73" t="s">
        <v>725</v>
      </c>
      <c r="I335" s="71" t="s">
        <v>1425</v>
      </c>
      <c r="J335" s="72" t="s">
        <v>170</v>
      </c>
      <c r="K335" s="71" t="s">
        <v>12</v>
      </c>
      <c r="L335" s="74">
        <v>345.15730337078651</v>
      </c>
      <c r="M335" s="75" t="s">
        <v>1303</v>
      </c>
      <c r="N335" s="76" t="s">
        <v>1304</v>
      </c>
    </row>
    <row r="336" spans="2:14" x14ac:dyDescent="0.35">
      <c r="B336" s="91" t="s">
        <v>727</v>
      </c>
      <c r="C336" s="71" t="s">
        <v>723</v>
      </c>
      <c r="D336" s="72" t="s">
        <v>724</v>
      </c>
      <c r="E336" s="71" t="s">
        <v>11</v>
      </c>
      <c r="F336" s="71" t="s">
        <v>725</v>
      </c>
      <c r="G336" s="73" t="s">
        <v>727</v>
      </c>
      <c r="H336" s="73" t="s">
        <v>725</v>
      </c>
      <c r="I336" s="71" t="s">
        <v>1424</v>
      </c>
      <c r="J336" s="72" t="s">
        <v>170</v>
      </c>
      <c r="K336" s="71" t="s">
        <v>12</v>
      </c>
      <c r="L336" s="74">
        <v>302.00561797752806</v>
      </c>
      <c r="M336" s="78" t="s">
        <v>1302</v>
      </c>
      <c r="N336" s="76" t="s">
        <v>1304</v>
      </c>
    </row>
    <row r="337" spans="2:14" x14ac:dyDescent="0.35">
      <c r="B337" s="91" t="s">
        <v>728</v>
      </c>
      <c r="C337" s="71" t="s">
        <v>723</v>
      </c>
      <c r="D337" s="72" t="s">
        <v>724</v>
      </c>
      <c r="E337" s="71" t="s">
        <v>11</v>
      </c>
      <c r="F337" s="71" t="s">
        <v>725</v>
      </c>
      <c r="G337" s="73" t="s">
        <v>728</v>
      </c>
      <c r="H337" s="73" t="s">
        <v>725</v>
      </c>
      <c r="I337" s="71" t="s">
        <v>1423</v>
      </c>
      <c r="J337" s="72" t="s">
        <v>173</v>
      </c>
      <c r="K337" s="71" t="s">
        <v>12</v>
      </c>
      <c r="L337" s="74">
        <v>3451.5168539325841</v>
      </c>
      <c r="M337" s="78" t="s">
        <v>1302</v>
      </c>
      <c r="N337" s="79" t="s">
        <v>4090</v>
      </c>
    </row>
    <row r="338" spans="2:14" x14ac:dyDescent="0.35">
      <c r="B338" s="91" t="s">
        <v>731</v>
      </c>
      <c r="C338" s="71" t="s">
        <v>729</v>
      </c>
      <c r="D338" s="72" t="s">
        <v>730</v>
      </c>
      <c r="E338" s="71" t="s">
        <v>16</v>
      </c>
      <c r="F338" s="71" t="s">
        <v>729</v>
      </c>
      <c r="G338" s="73" t="s">
        <v>731</v>
      </c>
      <c r="H338" s="73" t="s">
        <v>1712</v>
      </c>
      <c r="I338" s="71" t="s">
        <v>1425</v>
      </c>
      <c r="J338" s="72" t="s">
        <v>170</v>
      </c>
      <c r="K338" s="71" t="s">
        <v>12</v>
      </c>
      <c r="L338" s="74">
        <v>138.03370786516854</v>
      </c>
      <c r="M338" s="75" t="s">
        <v>1303</v>
      </c>
      <c r="N338" s="76" t="s">
        <v>1304</v>
      </c>
    </row>
    <row r="339" spans="2:14" x14ac:dyDescent="0.35">
      <c r="B339" s="91" t="s">
        <v>732</v>
      </c>
      <c r="C339" s="71" t="s">
        <v>729</v>
      </c>
      <c r="D339" s="72" t="s">
        <v>730</v>
      </c>
      <c r="E339" s="71" t="s">
        <v>16</v>
      </c>
      <c r="F339" s="71" t="s">
        <v>729</v>
      </c>
      <c r="G339" s="73" t="s">
        <v>732</v>
      </c>
      <c r="H339" s="73" t="s">
        <v>1712</v>
      </c>
      <c r="I339" s="71" t="s">
        <v>1424</v>
      </c>
      <c r="J339" s="72" t="s">
        <v>170</v>
      </c>
      <c r="K339" s="71" t="s">
        <v>12</v>
      </c>
      <c r="L339" s="74">
        <v>120.78370786516854</v>
      </c>
      <c r="M339" s="78" t="s">
        <v>1302</v>
      </c>
      <c r="N339" s="76" t="s">
        <v>1304</v>
      </c>
    </row>
    <row r="340" spans="2:14" x14ac:dyDescent="0.35">
      <c r="B340" s="91" t="s">
        <v>733</v>
      </c>
      <c r="C340" s="71" t="s">
        <v>729</v>
      </c>
      <c r="D340" s="72" t="s">
        <v>730</v>
      </c>
      <c r="E340" s="71" t="s">
        <v>16</v>
      </c>
      <c r="F340" s="71" t="s">
        <v>729</v>
      </c>
      <c r="G340" s="73" t="s">
        <v>733</v>
      </c>
      <c r="H340" s="73" t="s">
        <v>1712</v>
      </c>
      <c r="I340" s="71" t="s">
        <v>1423</v>
      </c>
      <c r="J340" s="72" t="s">
        <v>173</v>
      </c>
      <c r="K340" s="71" t="s">
        <v>12</v>
      </c>
      <c r="L340" s="74">
        <v>1380.370786516854</v>
      </c>
      <c r="M340" s="78" t="s">
        <v>1302</v>
      </c>
      <c r="N340" s="79" t="s">
        <v>4090</v>
      </c>
    </row>
    <row r="341" spans="2:14" x14ac:dyDescent="0.35">
      <c r="B341" s="91" t="s">
        <v>736</v>
      </c>
      <c r="C341" s="71" t="s">
        <v>734</v>
      </c>
      <c r="D341" s="72" t="s">
        <v>735</v>
      </c>
      <c r="E341" s="71" t="s">
        <v>11</v>
      </c>
      <c r="F341" s="71" t="s">
        <v>734</v>
      </c>
      <c r="G341" s="73" t="s">
        <v>736</v>
      </c>
      <c r="H341" s="73" t="s">
        <v>734</v>
      </c>
      <c r="I341" s="71" t="s">
        <v>1425</v>
      </c>
      <c r="J341" s="72" t="s">
        <v>170</v>
      </c>
      <c r="K341" s="71" t="s">
        <v>12</v>
      </c>
      <c r="L341" s="74">
        <v>690.30337078651689</v>
      </c>
      <c r="M341" s="75" t="s">
        <v>1303</v>
      </c>
      <c r="N341" s="76" t="s">
        <v>1304</v>
      </c>
    </row>
    <row r="342" spans="2:14" x14ac:dyDescent="0.35">
      <c r="B342" s="91" t="s">
        <v>737</v>
      </c>
      <c r="C342" s="71" t="s">
        <v>734</v>
      </c>
      <c r="D342" s="72" t="s">
        <v>735</v>
      </c>
      <c r="E342" s="71" t="s">
        <v>11</v>
      </c>
      <c r="F342" s="71" t="s">
        <v>734</v>
      </c>
      <c r="G342" s="73" t="s">
        <v>737</v>
      </c>
      <c r="H342" s="73" t="s">
        <v>734</v>
      </c>
      <c r="I342" s="71" t="s">
        <v>1424</v>
      </c>
      <c r="J342" s="72" t="s">
        <v>170</v>
      </c>
      <c r="K342" s="71" t="s">
        <v>12</v>
      </c>
      <c r="L342" s="74">
        <v>604.01217228464418</v>
      </c>
      <c r="M342" s="78" t="s">
        <v>1302</v>
      </c>
      <c r="N342" s="76" t="s">
        <v>1304</v>
      </c>
    </row>
    <row r="343" spans="2:14" x14ac:dyDescent="0.35">
      <c r="B343" s="91" t="s">
        <v>738</v>
      </c>
      <c r="C343" s="71" t="s">
        <v>734</v>
      </c>
      <c r="D343" s="72" t="s">
        <v>735</v>
      </c>
      <c r="E343" s="71" t="s">
        <v>11</v>
      </c>
      <c r="F343" s="71" t="s">
        <v>734</v>
      </c>
      <c r="G343" s="73" t="s">
        <v>738</v>
      </c>
      <c r="H343" s="73" t="s">
        <v>734</v>
      </c>
      <c r="I343" s="71" t="s">
        <v>1423</v>
      </c>
      <c r="J343" s="72" t="s">
        <v>173</v>
      </c>
      <c r="K343" s="71" t="s">
        <v>12</v>
      </c>
      <c r="L343" s="74">
        <v>6903.0337078651683</v>
      </c>
      <c r="M343" s="78" t="s">
        <v>1302</v>
      </c>
      <c r="N343" s="79" t="s">
        <v>4090</v>
      </c>
    </row>
    <row r="344" spans="2:14" x14ac:dyDescent="0.35">
      <c r="B344" s="91" t="s">
        <v>744</v>
      </c>
      <c r="C344" s="71" t="s">
        <v>742</v>
      </c>
      <c r="D344" s="72" t="s">
        <v>743</v>
      </c>
      <c r="E344" s="71" t="s">
        <v>11</v>
      </c>
      <c r="F344" s="71" t="s">
        <v>742</v>
      </c>
      <c r="G344" s="73" t="s">
        <v>744</v>
      </c>
      <c r="H344" s="73" t="s">
        <v>1713</v>
      </c>
      <c r="I344" s="71" t="s">
        <v>1425</v>
      </c>
      <c r="J344" s="72" t="s">
        <v>170</v>
      </c>
      <c r="K344" s="71" t="s">
        <v>12</v>
      </c>
      <c r="L344" s="74">
        <v>103.55056179775281</v>
      </c>
      <c r="M344" s="75" t="s">
        <v>1303</v>
      </c>
      <c r="N344" s="76" t="s">
        <v>1304</v>
      </c>
    </row>
    <row r="345" spans="2:14" x14ac:dyDescent="0.35">
      <c r="B345" s="91" t="s">
        <v>745</v>
      </c>
      <c r="C345" s="71" t="s">
        <v>742</v>
      </c>
      <c r="D345" s="72" t="s">
        <v>743</v>
      </c>
      <c r="E345" s="71" t="s">
        <v>11</v>
      </c>
      <c r="F345" s="71" t="s">
        <v>742</v>
      </c>
      <c r="G345" s="73" t="s">
        <v>745</v>
      </c>
      <c r="H345" s="73" t="s">
        <v>1713</v>
      </c>
      <c r="I345" s="71" t="s">
        <v>1424</v>
      </c>
      <c r="J345" s="72" t="s">
        <v>170</v>
      </c>
      <c r="K345" s="71" t="s">
        <v>12</v>
      </c>
      <c r="L345" s="74">
        <v>90.617977528089895</v>
      </c>
      <c r="M345" s="78" t="s">
        <v>1302</v>
      </c>
      <c r="N345" s="76" t="s">
        <v>1304</v>
      </c>
    </row>
    <row r="346" spans="2:14" x14ac:dyDescent="0.35">
      <c r="B346" s="91" t="s">
        <v>746</v>
      </c>
      <c r="C346" s="71" t="s">
        <v>742</v>
      </c>
      <c r="D346" s="72" t="s">
        <v>743</v>
      </c>
      <c r="E346" s="71" t="s">
        <v>11</v>
      </c>
      <c r="F346" s="71" t="s">
        <v>742</v>
      </c>
      <c r="G346" s="73" t="s">
        <v>746</v>
      </c>
      <c r="H346" s="73" t="s">
        <v>1713</v>
      </c>
      <c r="I346" s="71" t="s">
        <v>1423</v>
      </c>
      <c r="J346" s="72" t="s">
        <v>173</v>
      </c>
      <c r="K346" s="71" t="s">
        <v>12</v>
      </c>
      <c r="L346" s="74">
        <v>1035.5730337078651</v>
      </c>
      <c r="M346" s="78" t="s">
        <v>1302</v>
      </c>
      <c r="N346" s="79" t="s">
        <v>4090</v>
      </c>
    </row>
    <row r="347" spans="2:14" x14ac:dyDescent="0.35">
      <c r="B347" s="91" t="s">
        <v>749</v>
      </c>
      <c r="C347" s="71" t="s">
        <v>747</v>
      </c>
      <c r="D347" s="72" t="s">
        <v>748</v>
      </c>
      <c r="E347" s="71" t="s">
        <v>11</v>
      </c>
      <c r="F347" s="71" t="s">
        <v>747</v>
      </c>
      <c r="G347" s="73" t="s">
        <v>749</v>
      </c>
      <c r="H347" s="73" t="s">
        <v>747</v>
      </c>
      <c r="I347" s="71" t="s">
        <v>1425</v>
      </c>
      <c r="J347" s="72" t="s">
        <v>170</v>
      </c>
      <c r="K347" s="71" t="s">
        <v>12</v>
      </c>
      <c r="L347" s="74">
        <v>1035.4606741573034</v>
      </c>
      <c r="M347" s="75" t="s">
        <v>1303</v>
      </c>
      <c r="N347" s="76" t="s">
        <v>1304</v>
      </c>
    </row>
    <row r="348" spans="2:14" x14ac:dyDescent="0.35">
      <c r="B348" s="91" t="s">
        <v>750</v>
      </c>
      <c r="C348" s="71" t="s">
        <v>747</v>
      </c>
      <c r="D348" s="72" t="s">
        <v>748</v>
      </c>
      <c r="E348" s="71" t="s">
        <v>11</v>
      </c>
      <c r="F348" s="71" t="s">
        <v>747</v>
      </c>
      <c r="G348" s="73" t="s">
        <v>750</v>
      </c>
      <c r="H348" s="73" t="s">
        <v>747</v>
      </c>
      <c r="I348" s="71" t="s">
        <v>1424</v>
      </c>
      <c r="J348" s="72" t="s">
        <v>170</v>
      </c>
      <c r="K348" s="71" t="s">
        <v>12</v>
      </c>
      <c r="L348" s="74">
        <v>906.0177902621723</v>
      </c>
      <c r="M348" s="78" t="s">
        <v>1302</v>
      </c>
      <c r="N348" s="76" t="s">
        <v>1304</v>
      </c>
    </row>
    <row r="349" spans="2:14" x14ac:dyDescent="0.35">
      <c r="B349" s="91" t="s">
        <v>751</v>
      </c>
      <c r="C349" s="71" t="s">
        <v>747</v>
      </c>
      <c r="D349" s="72" t="s">
        <v>748</v>
      </c>
      <c r="E349" s="71" t="s">
        <v>11</v>
      </c>
      <c r="F349" s="71" t="s">
        <v>747</v>
      </c>
      <c r="G349" s="73" t="s">
        <v>751</v>
      </c>
      <c r="H349" s="73" t="s">
        <v>747</v>
      </c>
      <c r="I349" s="71" t="s">
        <v>1423</v>
      </c>
      <c r="J349" s="72" t="s">
        <v>173</v>
      </c>
      <c r="K349" s="71" t="s">
        <v>12</v>
      </c>
      <c r="L349" s="74">
        <v>10354.561797752809</v>
      </c>
      <c r="M349" s="78" t="s">
        <v>1302</v>
      </c>
      <c r="N349" s="79" t="s">
        <v>4090</v>
      </c>
    </row>
    <row r="350" spans="2:14" x14ac:dyDescent="0.35">
      <c r="B350" s="91" t="s">
        <v>754</v>
      </c>
      <c r="C350" s="71" t="s">
        <v>752</v>
      </c>
      <c r="D350" s="72" t="s">
        <v>753</v>
      </c>
      <c r="E350" s="71" t="s">
        <v>11</v>
      </c>
      <c r="F350" s="71" t="s">
        <v>752</v>
      </c>
      <c r="G350" s="73" t="s">
        <v>754</v>
      </c>
      <c r="H350" s="73" t="s">
        <v>752</v>
      </c>
      <c r="I350" s="71" t="s">
        <v>1425</v>
      </c>
      <c r="J350" s="72" t="s">
        <v>170</v>
      </c>
      <c r="K350" s="71" t="s">
        <v>12</v>
      </c>
      <c r="L350" s="74">
        <v>176.67415730337081</v>
      </c>
      <c r="M350" s="75" t="s">
        <v>1303</v>
      </c>
      <c r="N350" s="76" t="s">
        <v>1304</v>
      </c>
    </row>
    <row r="351" spans="2:14" x14ac:dyDescent="0.35">
      <c r="B351" s="91" t="s">
        <v>755</v>
      </c>
      <c r="C351" s="71" t="s">
        <v>752</v>
      </c>
      <c r="D351" s="72" t="s">
        <v>753</v>
      </c>
      <c r="E351" s="71" t="s">
        <v>11</v>
      </c>
      <c r="F351" s="71" t="s">
        <v>752</v>
      </c>
      <c r="G351" s="73" t="s">
        <v>755</v>
      </c>
      <c r="H351" s="73" t="s">
        <v>752</v>
      </c>
      <c r="I351" s="71" t="s">
        <v>1424</v>
      </c>
      <c r="J351" s="72" t="s">
        <v>170</v>
      </c>
      <c r="K351" s="71" t="s">
        <v>12</v>
      </c>
      <c r="L351" s="74">
        <v>154.6058052434457</v>
      </c>
      <c r="M351" s="78" t="s">
        <v>1302</v>
      </c>
      <c r="N351" s="76" t="s">
        <v>1304</v>
      </c>
    </row>
    <row r="352" spans="2:14" x14ac:dyDescent="0.35">
      <c r="B352" s="91" t="s">
        <v>756</v>
      </c>
      <c r="C352" s="71" t="s">
        <v>752</v>
      </c>
      <c r="D352" s="72" t="s">
        <v>753</v>
      </c>
      <c r="E352" s="71" t="s">
        <v>11</v>
      </c>
      <c r="F352" s="71" t="s">
        <v>752</v>
      </c>
      <c r="G352" s="73" t="s">
        <v>756</v>
      </c>
      <c r="H352" s="73" t="s">
        <v>752</v>
      </c>
      <c r="I352" s="71" t="s">
        <v>1423</v>
      </c>
      <c r="J352" s="72" t="s">
        <v>173</v>
      </c>
      <c r="K352" s="71" t="s">
        <v>12</v>
      </c>
      <c r="L352" s="74">
        <v>1766.8651685393259</v>
      </c>
      <c r="M352" s="78" t="s">
        <v>1302</v>
      </c>
      <c r="N352" s="79" t="s">
        <v>4090</v>
      </c>
    </row>
    <row r="353" spans="2:14" x14ac:dyDescent="0.35">
      <c r="B353" s="91" t="s">
        <v>759</v>
      </c>
      <c r="C353" s="71" t="s">
        <v>757</v>
      </c>
      <c r="D353" s="72" t="s">
        <v>758</v>
      </c>
      <c r="E353" s="71" t="s">
        <v>11</v>
      </c>
      <c r="F353" s="71" t="s">
        <v>757</v>
      </c>
      <c r="G353" s="73" t="s">
        <v>759</v>
      </c>
      <c r="H353" s="73" t="s">
        <v>757</v>
      </c>
      <c r="I353" s="71" t="s">
        <v>1425</v>
      </c>
      <c r="J353" s="72" t="s">
        <v>170</v>
      </c>
      <c r="K353" s="71" t="s">
        <v>12</v>
      </c>
      <c r="L353" s="74">
        <v>73.696629213483149</v>
      </c>
      <c r="M353" s="75" t="s">
        <v>1303</v>
      </c>
      <c r="N353" s="76" t="s">
        <v>1304</v>
      </c>
    </row>
    <row r="354" spans="2:14" x14ac:dyDescent="0.35">
      <c r="B354" s="91" t="s">
        <v>760</v>
      </c>
      <c r="C354" s="71" t="s">
        <v>757</v>
      </c>
      <c r="D354" s="72" t="s">
        <v>758</v>
      </c>
      <c r="E354" s="71" t="s">
        <v>11</v>
      </c>
      <c r="F354" s="71" t="s">
        <v>757</v>
      </c>
      <c r="G354" s="73" t="s">
        <v>760</v>
      </c>
      <c r="H354" s="73" t="s">
        <v>757</v>
      </c>
      <c r="I354" s="71" t="s">
        <v>1424</v>
      </c>
      <c r="J354" s="72" t="s">
        <v>170</v>
      </c>
      <c r="K354" s="71" t="s">
        <v>12</v>
      </c>
      <c r="L354" s="74">
        <v>64.470973782771537</v>
      </c>
      <c r="M354" s="78" t="s">
        <v>1302</v>
      </c>
      <c r="N354" s="76" t="s">
        <v>1304</v>
      </c>
    </row>
    <row r="355" spans="2:14" x14ac:dyDescent="0.35">
      <c r="B355" s="91" t="s">
        <v>761</v>
      </c>
      <c r="C355" s="71" t="s">
        <v>757</v>
      </c>
      <c r="D355" s="72" t="s">
        <v>758</v>
      </c>
      <c r="E355" s="71" t="s">
        <v>11</v>
      </c>
      <c r="F355" s="71" t="s">
        <v>757</v>
      </c>
      <c r="G355" s="73" t="s">
        <v>761</v>
      </c>
      <c r="H355" s="73" t="s">
        <v>757</v>
      </c>
      <c r="I355" s="71" t="s">
        <v>1423</v>
      </c>
      <c r="J355" s="72" t="s">
        <v>173</v>
      </c>
      <c r="K355" s="71" t="s">
        <v>12</v>
      </c>
      <c r="L355" s="74">
        <v>736.84269662921338</v>
      </c>
      <c r="M355" s="78" t="s">
        <v>1302</v>
      </c>
      <c r="N355" s="79" t="s">
        <v>4090</v>
      </c>
    </row>
    <row r="356" spans="2:14" x14ac:dyDescent="0.35">
      <c r="B356" s="91" t="s">
        <v>764</v>
      </c>
      <c r="C356" s="71" t="s">
        <v>762</v>
      </c>
      <c r="D356" s="72" t="s">
        <v>763</v>
      </c>
      <c r="E356" s="71" t="s">
        <v>11</v>
      </c>
      <c r="F356" s="71" t="s">
        <v>762</v>
      </c>
      <c r="G356" s="73" t="s">
        <v>764</v>
      </c>
      <c r="H356" s="73" t="s">
        <v>762</v>
      </c>
      <c r="I356" s="71" t="s">
        <v>1425</v>
      </c>
      <c r="J356" s="72" t="s">
        <v>170</v>
      </c>
      <c r="K356" s="71" t="s">
        <v>12</v>
      </c>
      <c r="L356" s="74">
        <v>103.12359550561797</v>
      </c>
      <c r="M356" s="75" t="s">
        <v>1303</v>
      </c>
      <c r="N356" s="76" t="s">
        <v>1304</v>
      </c>
    </row>
    <row r="357" spans="2:14" x14ac:dyDescent="0.35">
      <c r="B357" s="91" t="s">
        <v>765</v>
      </c>
      <c r="C357" s="71" t="s">
        <v>762</v>
      </c>
      <c r="D357" s="72" t="s">
        <v>763</v>
      </c>
      <c r="E357" s="71" t="s">
        <v>11</v>
      </c>
      <c r="F357" s="71" t="s">
        <v>762</v>
      </c>
      <c r="G357" s="73" t="s">
        <v>765</v>
      </c>
      <c r="H357" s="73" t="s">
        <v>762</v>
      </c>
      <c r="I357" s="71" t="s">
        <v>1423</v>
      </c>
      <c r="J357" s="72" t="s">
        <v>173</v>
      </c>
      <c r="K357" s="71" t="s">
        <v>12</v>
      </c>
      <c r="L357" s="74">
        <v>1031.3258426966293</v>
      </c>
      <c r="M357" s="78" t="s">
        <v>1302</v>
      </c>
      <c r="N357" s="79" t="s">
        <v>4090</v>
      </c>
    </row>
    <row r="358" spans="2:14" x14ac:dyDescent="0.35">
      <c r="B358" s="91" t="s">
        <v>766</v>
      </c>
      <c r="C358" s="71" t="s">
        <v>762</v>
      </c>
      <c r="D358" s="72" t="s">
        <v>763</v>
      </c>
      <c r="E358" s="71" t="s">
        <v>11</v>
      </c>
      <c r="F358" s="71" t="s">
        <v>762</v>
      </c>
      <c r="G358" s="73" t="s">
        <v>766</v>
      </c>
      <c r="H358" s="73" t="s">
        <v>762</v>
      </c>
      <c r="I358" s="71" t="s">
        <v>1424</v>
      </c>
      <c r="J358" s="72" t="s">
        <v>170</v>
      </c>
      <c r="K358" s="71" t="s">
        <v>12</v>
      </c>
      <c r="L358" s="74">
        <v>90.243445692883881</v>
      </c>
      <c r="M358" s="78" t="s">
        <v>1302</v>
      </c>
      <c r="N358" s="76" t="s">
        <v>1304</v>
      </c>
    </row>
    <row r="359" spans="2:14" x14ac:dyDescent="0.35">
      <c r="B359" s="91" t="s">
        <v>771</v>
      </c>
      <c r="C359" s="71" t="s">
        <v>769</v>
      </c>
      <c r="D359" s="72" t="s">
        <v>770</v>
      </c>
      <c r="E359" s="71" t="s">
        <v>11</v>
      </c>
      <c r="F359" s="71" t="s">
        <v>769</v>
      </c>
      <c r="G359" s="73" t="s">
        <v>771</v>
      </c>
      <c r="H359" s="73" t="s">
        <v>769</v>
      </c>
      <c r="I359" s="71" t="s">
        <v>1425</v>
      </c>
      <c r="J359" s="72" t="s">
        <v>170</v>
      </c>
      <c r="K359" s="71" t="s">
        <v>12</v>
      </c>
      <c r="L359" s="74">
        <v>82.786516853932596</v>
      </c>
      <c r="M359" s="75" t="s">
        <v>1303</v>
      </c>
      <c r="N359" s="76" t="s">
        <v>1304</v>
      </c>
    </row>
    <row r="360" spans="2:14" x14ac:dyDescent="0.35">
      <c r="B360" s="91" t="s">
        <v>772</v>
      </c>
      <c r="C360" s="71" t="s">
        <v>769</v>
      </c>
      <c r="D360" s="72" t="s">
        <v>770</v>
      </c>
      <c r="E360" s="71" t="s">
        <v>11</v>
      </c>
      <c r="F360" s="71" t="s">
        <v>769</v>
      </c>
      <c r="G360" s="73" t="s">
        <v>772</v>
      </c>
      <c r="H360" s="73" t="s">
        <v>769</v>
      </c>
      <c r="I360" s="71" t="s">
        <v>1424</v>
      </c>
      <c r="J360" s="72" t="s">
        <v>170</v>
      </c>
      <c r="K360" s="71" t="s">
        <v>12</v>
      </c>
      <c r="L360" s="74">
        <v>72.44007490636703</v>
      </c>
      <c r="M360" s="78" t="s">
        <v>1302</v>
      </c>
      <c r="N360" s="76" t="s">
        <v>1304</v>
      </c>
    </row>
    <row r="361" spans="2:14" x14ac:dyDescent="0.35">
      <c r="B361" s="91" t="s">
        <v>773</v>
      </c>
      <c r="C361" s="71" t="s">
        <v>769</v>
      </c>
      <c r="D361" s="72" t="s">
        <v>770</v>
      </c>
      <c r="E361" s="71" t="s">
        <v>11</v>
      </c>
      <c r="F361" s="71" t="s">
        <v>769</v>
      </c>
      <c r="G361" s="73" t="s">
        <v>773</v>
      </c>
      <c r="H361" s="73" t="s">
        <v>769</v>
      </c>
      <c r="I361" s="71" t="s">
        <v>1423</v>
      </c>
      <c r="J361" s="72" t="s">
        <v>173</v>
      </c>
      <c r="K361" s="71" t="s">
        <v>12</v>
      </c>
      <c r="L361" s="74">
        <v>827.82022471910113</v>
      </c>
      <c r="M361" s="78" t="s">
        <v>1302</v>
      </c>
      <c r="N361" s="79" t="s">
        <v>4090</v>
      </c>
    </row>
    <row r="362" spans="2:14" x14ac:dyDescent="0.35">
      <c r="B362" s="91" t="s">
        <v>776</v>
      </c>
      <c r="C362" s="71" t="s">
        <v>774</v>
      </c>
      <c r="D362" s="72" t="s">
        <v>775</v>
      </c>
      <c r="E362" s="71" t="s">
        <v>16</v>
      </c>
      <c r="F362" s="71" t="s">
        <v>774</v>
      </c>
      <c r="G362" s="73" t="s">
        <v>776</v>
      </c>
      <c r="H362" s="73" t="s">
        <v>2387</v>
      </c>
      <c r="I362" s="71" t="s">
        <v>1425</v>
      </c>
      <c r="J362" s="72" t="s">
        <v>170</v>
      </c>
      <c r="K362" s="71" t="s">
        <v>12</v>
      </c>
      <c r="L362" s="74">
        <v>73.696629213483149</v>
      </c>
      <c r="M362" s="75" t="s">
        <v>1303</v>
      </c>
      <c r="N362" s="76" t="s">
        <v>1304</v>
      </c>
    </row>
    <row r="363" spans="2:14" x14ac:dyDescent="0.35">
      <c r="B363" s="91" t="s">
        <v>777</v>
      </c>
      <c r="C363" s="71" t="s">
        <v>774</v>
      </c>
      <c r="D363" s="72" t="s">
        <v>775</v>
      </c>
      <c r="E363" s="71" t="s">
        <v>16</v>
      </c>
      <c r="F363" s="71" t="s">
        <v>774</v>
      </c>
      <c r="G363" s="73" t="s">
        <v>777</v>
      </c>
      <c r="H363" s="73" t="s">
        <v>2387</v>
      </c>
      <c r="I363" s="71" t="s">
        <v>1424</v>
      </c>
      <c r="J363" s="72" t="s">
        <v>170</v>
      </c>
      <c r="K363" s="71" t="s">
        <v>12</v>
      </c>
      <c r="L363" s="74">
        <v>64.470973782771537</v>
      </c>
      <c r="M363" s="78" t="s">
        <v>1302</v>
      </c>
      <c r="N363" s="76" t="s">
        <v>1304</v>
      </c>
    </row>
    <row r="364" spans="2:14" x14ac:dyDescent="0.35">
      <c r="B364" s="91" t="s">
        <v>778</v>
      </c>
      <c r="C364" s="71" t="s">
        <v>774</v>
      </c>
      <c r="D364" s="72" t="s">
        <v>775</v>
      </c>
      <c r="E364" s="71" t="s">
        <v>16</v>
      </c>
      <c r="F364" s="71" t="s">
        <v>774</v>
      </c>
      <c r="G364" s="73" t="s">
        <v>778</v>
      </c>
      <c r="H364" s="73" t="s">
        <v>2387</v>
      </c>
      <c r="I364" s="71" t="s">
        <v>1423</v>
      </c>
      <c r="J364" s="72" t="s">
        <v>173</v>
      </c>
      <c r="K364" s="71" t="s">
        <v>12</v>
      </c>
      <c r="L364" s="74">
        <v>736.84269662921338</v>
      </c>
      <c r="M364" s="78" t="s">
        <v>1302</v>
      </c>
      <c r="N364" s="79" t="s">
        <v>4090</v>
      </c>
    </row>
    <row r="365" spans="2:14" x14ac:dyDescent="0.35">
      <c r="B365" s="91" t="s">
        <v>781</v>
      </c>
      <c r="C365" s="71" t="s">
        <v>779</v>
      </c>
      <c r="D365" s="72" t="s">
        <v>780</v>
      </c>
      <c r="E365" s="71" t="s">
        <v>16</v>
      </c>
      <c r="F365" s="71" t="s">
        <v>779</v>
      </c>
      <c r="G365" s="73" t="s">
        <v>781</v>
      </c>
      <c r="H365" s="73" t="s">
        <v>2773</v>
      </c>
      <c r="I365" s="71" t="s">
        <v>1425</v>
      </c>
      <c r="J365" s="72" t="s">
        <v>170</v>
      </c>
      <c r="K365" s="71" t="s">
        <v>12</v>
      </c>
      <c r="L365" s="74">
        <v>220.92134831460675</v>
      </c>
      <c r="M365" s="75" t="s">
        <v>1303</v>
      </c>
      <c r="N365" s="76" t="s">
        <v>1304</v>
      </c>
    </row>
    <row r="366" spans="2:14" x14ac:dyDescent="0.35">
      <c r="B366" s="91" t="s">
        <v>782</v>
      </c>
      <c r="C366" s="71" t="s">
        <v>779</v>
      </c>
      <c r="D366" s="72" t="s">
        <v>780</v>
      </c>
      <c r="E366" s="71" t="s">
        <v>16</v>
      </c>
      <c r="F366" s="71" t="s">
        <v>779</v>
      </c>
      <c r="G366" s="73" t="s">
        <v>782</v>
      </c>
      <c r="H366" s="73" t="s">
        <v>2773</v>
      </c>
      <c r="I366" s="71" t="s">
        <v>1424</v>
      </c>
      <c r="J366" s="72" t="s">
        <v>170</v>
      </c>
      <c r="K366" s="71" t="s">
        <v>12</v>
      </c>
      <c r="L366" s="74">
        <v>193.30524344569289</v>
      </c>
      <c r="M366" s="78" t="s">
        <v>1302</v>
      </c>
      <c r="N366" s="76" t="s">
        <v>1304</v>
      </c>
    </row>
    <row r="367" spans="2:14" x14ac:dyDescent="0.35">
      <c r="B367" s="91" t="s">
        <v>783</v>
      </c>
      <c r="C367" s="71" t="s">
        <v>779</v>
      </c>
      <c r="D367" s="72" t="s">
        <v>780</v>
      </c>
      <c r="E367" s="71" t="s">
        <v>16</v>
      </c>
      <c r="F367" s="71" t="s">
        <v>779</v>
      </c>
      <c r="G367" s="73" t="s">
        <v>783</v>
      </c>
      <c r="H367" s="73" t="s">
        <v>2773</v>
      </c>
      <c r="I367" s="71" t="s">
        <v>1423</v>
      </c>
      <c r="J367" s="72" t="s">
        <v>173</v>
      </c>
      <c r="K367" s="71" t="s">
        <v>12</v>
      </c>
      <c r="L367" s="74">
        <v>2209.2247191011238</v>
      </c>
      <c r="M367" s="78" t="s">
        <v>1302</v>
      </c>
      <c r="N367" s="79" t="s">
        <v>4090</v>
      </c>
    </row>
    <row r="368" spans="2:14" x14ac:dyDescent="0.35">
      <c r="B368" s="91" t="s">
        <v>2640</v>
      </c>
      <c r="C368" s="71" t="s">
        <v>787</v>
      </c>
      <c r="D368" s="72" t="s">
        <v>788</v>
      </c>
      <c r="E368" s="71" t="s">
        <v>11</v>
      </c>
      <c r="F368" s="71" t="s">
        <v>787</v>
      </c>
      <c r="G368" s="73" t="s">
        <v>2640</v>
      </c>
      <c r="H368" s="73" t="s">
        <v>787</v>
      </c>
      <c r="I368" s="71" t="s">
        <v>1424</v>
      </c>
      <c r="J368" s="72" t="s">
        <v>170</v>
      </c>
      <c r="K368" s="71" t="s">
        <v>12</v>
      </c>
      <c r="L368" s="74">
        <v>32.176029962546814</v>
      </c>
      <c r="M368" s="78" t="s">
        <v>1302</v>
      </c>
      <c r="N368" s="76" t="s">
        <v>1304</v>
      </c>
    </row>
    <row r="369" spans="2:14" x14ac:dyDescent="0.35">
      <c r="B369" s="91" t="s">
        <v>1751</v>
      </c>
      <c r="C369" s="71" t="s">
        <v>787</v>
      </c>
      <c r="D369" s="72" t="s">
        <v>788</v>
      </c>
      <c r="E369" s="71" t="s">
        <v>11</v>
      </c>
      <c r="F369" s="71" t="s">
        <v>787</v>
      </c>
      <c r="G369" s="73" t="s">
        <v>1751</v>
      </c>
      <c r="H369" s="73" t="s">
        <v>787</v>
      </c>
      <c r="I369" s="71" t="s">
        <v>1423</v>
      </c>
      <c r="J369" s="72" t="s">
        <v>173</v>
      </c>
      <c r="K369" s="71" t="s">
        <v>12</v>
      </c>
      <c r="L369" s="74">
        <v>367.77528089887642</v>
      </c>
      <c r="M369" s="78" t="s">
        <v>1302</v>
      </c>
      <c r="N369" s="79" t="s">
        <v>4090</v>
      </c>
    </row>
    <row r="370" spans="2:14" x14ac:dyDescent="0.35">
      <c r="B370" s="91" t="s">
        <v>791</v>
      </c>
      <c r="C370" s="71" t="s">
        <v>789</v>
      </c>
      <c r="D370" s="72" t="s">
        <v>790</v>
      </c>
      <c r="E370" s="71" t="s">
        <v>11</v>
      </c>
      <c r="F370" s="71" t="s">
        <v>789</v>
      </c>
      <c r="G370" s="73" t="s">
        <v>791</v>
      </c>
      <c r="H370" s="73" t="s">
        <v>789</v>
      </c>
      <c r="I370" s="71" t="s">
        <v>1425</v>
      </c>
      <c r="J370" s="72" t="s">
        <v>170</v>
      </c>
      <c r="K370" s="71" t="s">
        <v>12</v>
      </c>
      <c r="L370" s="74">
        <v>73.696629213483149</v>
      </c>
      <c r="M370" s="75" t="s">
        <v>1303</v>
      </c>
      <c r="N370" s="76" t="s">
        <v>1304</v>
      </c>
    </row>
    <row r="371" spans="2:14" x14ac:dyDescent="0.35">
      <c r="B371" s="91" t="s">
        <v>792</v>
      </c>
      <c r="C371" s="71" t="s">
        <v>789</v>
      </c>
      <c r="D371" s="72" t="s">
        <v>790</v>
      </c>
      <c r="E371" s="71" t="s">
        <v>11</v>
      </c>
      <c r="F371" s="71" t="s">
        <v>789</v>
      </c>
      <c r="G371" s="73" t="s">
        <v>792</v>
      </c>
      <c r="H371" s="73" t="s">
        <v>789</v>
      </c>
      <c r="I371" s="71" t="s">
        <v>1424</v>
      </c>
      <c r="J371" s="72" t="s">
        <v>170</v>
      </c>
      <c r="K371" s="71" t="s">
        <v>12</v>
      </c>
      <c r="L371" s="74">
        <v>64.470973782771537</v>
      </c>
      <c r="M371" s="78" t="s">
        <v>1302</v>
      </c>
      <c r="N371" s="76" t="s">
        <v>1304</v>
      </c>
    </row>
    <row r="372" spans="2:14" x14ac:dyDescent="0.35">
      <c r="B372" s="91" t="s">
        <v>793</v>
      </c>
      <c r="C372" s="71" t="s">
        <v>789</v>
      </c>
      <c r="D372" s="72" t="s">
        <v>790</v>
      </c>
      <c r="E372" s="71" t="s">
        <v>11</v>
      </c>
      <c r="F372" s="71" t="s">
        <v>789</v>
      </c>
      <c r="G372" s="73" t="s">
        <v>793</v>
      </c>
      <c r="H372" s="73" t="s">
        <v>789</v>
      </c>
      <c r="I372" s="71" t="s">
        <v>1423</v>
      </c>
      <c r="J372" s="72" t="s">
        <v>173</v>
      </c>
      <c r="K372" s="71" t="s">
        <v>12</v>
      </c>
      <c r="L372" s="74">
        <v>736.84269662921338</v>
      </c>
      <c r="M372" s="78" t="s">
        <v>1302</v>
      </c>
      <c r="N372" s="79" t="s">
        <v>4090</v>
      </c>
    </row>
    <row r="373" spans="2:14" x14ac:dyDescent="0.35">
      <c r="B373" s="91" t="s">
        <v>796</v>
      </c>
      <c r="C373" s="71" t="s">
        <v>794</v>
      </c>
      <c r="D373" s="72" t="s">
        <v>795</v>
      </c>
      <c r="E373" s="71" t="s">
        <v>11</v>
      </c>
      <c r="F373" s="71" t="s">
        <v>794</v>
      </c>
      <c r="G373" s="73" t="s">
        <v>796</v>
      </c>
      <c r="H373" s="73" t="s">
        <v>794</v>
      </c>
      <c r="I373" s="71" t="s">
        <v>1425</v>
      </c>
      <c r="J373" s="72" t="s">
        <v>170</v>
      </c>
      <c r="K373" s="71" t="s">
        <v>12</v>
      </c>
      <c r="L373" s="74">
        <v>14.786516853932584</v>
      </c>
      <c r="M373" s="75" t="s">
        <v>1303</v>
      </c>
      <c r="N373" s="76" t="s">
        <v>1304</v>
      </c>
    </row>
    <row r="374" spans="2:14" x14ac:dyDescent="0.35">
      <c r="B374" s="91" t="s">
        <v>797</v>
      </c>
      <c r="C374" s="71" t="s">
        <v>794</v>
      </c>
      <c r="D374" s="72" t="s">
        <v>795</v>
      </c>
      <c r="E374" s="71" t="s">
        <v>11</v>
      </c>
      <c r="F374" s="71" t="s">
        <v>794</v>
      </c>
      <c r="G374" s="73" t="s">
        <v>797</v>
      </c>
      <c r="H374" s="73" t="s">
        <v>794</v>
      </c>
      <c r="I374" s="71" t="s">
        <v>1424</v>
      </c>
      <c r="J374" s="72" t="s">
        <v>170</v>
      </c>
      <c r="K374" s="71" t="s">
        <v>12</v>
      </c>
      <c r="L374" s="74">
        <v>12.940074906367039</v>
      </c>
      <c r="M374" s="78" t="s">
        <v>1302</v>
      </c>
      <c r="N374" s="76" t="s">
        <v>1304</v>
      </c>
    </row>
    <row r="375" spans="2:14" x14ac:dyDescent="0.35">
      <c r="B375" s="91" t="s">
        <v>798</v>
      </c>
      <c r="C375" s="71" t="s">
        <v>794</v>
      </c>
      <c r="D375" s="72" t="s">
        <v>795</v>
      </c>
      <c r="E375" s="71" t="s">
        <v>11</v>
      </c>
      <c r="F375" s="71" t="s">
        <v>794</v>
      </c>
      <c r="G375" s="73" t="s">
        <v>798</v>
      </c>
      <c r="H375" s="73" t="s">
        <v>794</v>
      </c>
      <c r="I375" s="71" t="s">
        <v>1423</v>
      </c>
      <c r="J375" s="72" t="s">
        <v>173</v>
      </c>
      <c r="K375" s="71" t="s">
        <v>12</v>
      </c>
      <c r="L375" s="74">
        <v>147.87640449438203</v>
      </c>
      <c r="M375" s="78" t="s">
        <v>1302</v>
      </c>
      <c r="N375" s="79" t="s">
        <v>4090</v>
      </c>
    </row>
    <row r="376" spans="2:14" x14ac:dyDescent="0.35">
      <c r="B376" s="91" t="s">
        <v>801</v>
      </c>
      <c r="C376" s="71" t="s">
        <v>799</v>
      </c>
      <c r="D376" s="72" t="s">
        <v>800</v>
      </c>
      <c r="E376" s="71" t="s">
        <v>16</v>
      </c>
      <c r="F376" s="71" t="s">
        <v>799</v>
      </c>
      <c r="G376" s="73" t="s">
        <v>801</v>
      </c>
      <c r="H376" s="73" t="s">
        <v>799</v>
      </c>
      <c r="I376" s="71" t="s">
        <v>1425</v>
      </c>
      <c r="J376" s="72" t="s">
        <v>170</v>
      </c>
      <c r="K376" s="71" t="s">
        <v>12</v>
      </c>
      <c r="L376" s="74">
        <v>29.44943820224719</v>
      </c>
      <c r="M376" s="75" t="s">
        <v>1303</v>
      </c>
      <c r="N376" s="76" t="s">
        <v>1304</v>
      </c>
    </row>
    <row r="377" spans="2:14" x14ac:dyDescent="0.35">
      <c r="B377" s="91" t="s">
        <v>802</v>
      </c>
      <c r="C377" s="71" t="s">
        <v>799</v>
      </c>
      <c r="D377" s="72" t="s">
        <v>800</v>
      </c>
      <c r="E377" s="71" t="s">
        <v>16</v>
      </c>
      <c r="F377" s="71" t="s">
        <v>799</v>
      </c>
      <c r="G377" s="73" t="s">
        <v>802</v>
      </c>
      <c r="H377" s="73" t="s">
        <v>799</v>
      </c>
      <c r="I377" s="71" t="s">
        <v>1424</v>
      </c>
      <c r="J377" s="72" t="s">
        <v>170</v>
      </c>
      <c r="K377" s="71" t="s">
        <v>12</v>
      </c>
      <c r="L377" s="74">
        <v>25.772471910112358</v>
      </c>
      <c r="M377" s="78" t="s">
        <v>1302</v>
      </c>
      <c r="N377" s="76" t="s">
        <v>1304</v>
      </c>
    </row>
    <row r="378" spans="2:14" x14ac:dyDescent="0.35">
      <c r="B378" s="91" t="s">
        <v>803</v>
      </c>
      <c r="C378" s="71" t="s">
        <v>799</v>
      </c>
      <c r="D378" s="72" t="s">
        <v>800</v>
      </c>
      <c r="E378" s="71" t="s">
        <v>16</v>
      </c>
      <c r="F378" s="71" t="s">
        <v>799</v>
      </c>
      <c r="G378" s="73" t="s">
        <v>803</v>
      </c>
      <c r="H378" s="73" t="s">
        <v>799</v>
      </c>
      <c r="I378" s="71" t="s">
        <v>1423</v>
      </c>
      <c r="J378" s="72" t="s">
        <v>173</v>
      </c>
      <c r="K378" s="71" t="s">
        <v>12</v>
      </c>
      <c r="L378" s="74">
        <v>294.4831460674157</v>
      </c>
      <c r="M378" s="78" t="s">
        <v>1302</v>
      </c>
      <c r="N378" s="79" t="s">
        <v>4090</v>
      </c>
    </row>
    <row r="379" spans="2:14" x14ac:dyDescent="0.35">
      <c r="B379" s="91" t="s">
        <v>806</v>
      </c>
      <c r="C379" s="71" t="s">
        <v>804</v>
      </c>
      <c r="D379" s="72" t="s">
        <v>805</v>
      </c>
      <c r="E379" s="71" t="s">
        <v>29</v>
      </c>
      <c r="F379" s="71" t="s">
        <v>804</v>
      </c>
      <c r="G379" s="73" t="s">
        <v>806</v>
      </c>
      <c r="H379" s="73" t="s">
        <v>804</v>
      </c>
      <c r="I379" s="71" t="s">
        <v>1425</v>
      </c>
      <c r="J379" s="72" t="s">
        <v>170</v>
      </c>
      <c r="K379" s="71" t="s">
        <v>12</v>
      </c>
      <c r="L379" s="74">
        <v>36.786516853932589</v>
      </c>
      <c r="M379" s="75" t="s">
        <v>1303</v>
      </c>
      <c r="N379" s="76" t="s">
        <v>1304</v>
      </c>
    </row>
    <row r="380" spans="2:14" x14ac:dyDescent="0.35">
      <c r="B380" s="91" t="s">
        <v>807</v>
      </c>
      <c r="C380" s="71" t="s">
        <v>804</v>
      </c>
      <c r="D380" s="72" t="s">
        <v>805</v>
      </c>
      <c r="E380" s="71" t="s">
        <v>29</v>
      </c>
      <c r="F380" s="71" t="s">
        <v>804</v>
      </c>
      <c r="G380" s="73" t="s">
        <v>807</v>
      </c>
      <c r="H380" s="73" t="s">
        <v>804</v>
      </c>
      <c r="I380" s="71" t="s">
        <v>1423</v>
      </c>
      <c r="J380" s="72" t="s">
        <v>173</v>
      </c>
      <c r="K380" s="71" t="s">
        <v>12</v>
      </c>
      <c r="L380" s="74">
        <v>367.77528089887642</v>
      </c>
      <c r="M380" s="78" t="s">
        <v>1302</v>
      </c>
      <c r="N380" s="79" t="s">
        <v>4090</v>
      </c>
    </row>
    <row r="381" spans="2:14" x14ac:dyDescent="0.35">
      <c r="B381" s="91" t="s">
        <v>808</v>
      </c>
      <c r="C381" s="71" t="s">
        <v>804</v>
      </c>
      <c r="D381" s="72" t="s">
        <v>805</v>
      </c>
      <c r="E381" s="71" t="s">
        <v>29</v>
      </c>
      <c r="F381" s="71" t="s">
        <v>804</v>
      </c>
      <c r="G381" s="73" t="s">
        <v>808</v>
      </c>
      <c r="H381" s="73" t="s">
        <v>804</v>
      </c>
      <c r="I381" s="71" t="s">
        <v>1424</v>
      </c>
      <c r="J381" s="72" t="s">
        <v>170</v>
      </c>
      <c r="K381" s="71" t="s">
        <v>12</v>
      </c>
      <c r="L381" s="74">
        <v>32.176029962546814</v>
      </c>
      <c r="M381" s="78" t="s">
        <v>1302</v>
      </c>
      <c r="N381" s="76" t="s">
        <v>1304</v>
      </c>
    </row>
    <row r="382" spans="2:14" x14ac:dyDescent="0.35">
      <c r="B382" s="91" t="s">
        <v>811</v>
      </c>
      <c r="C382" s="71" t="s">
        <v>809</v>
      </c>
      <c r="D382" s="72" t="s">
        <v>810</v>
      </c>
      <c r="E382" s="71" t="s">
        <v>16</v>
      </c>
      <c r="F382" s="71" t="s">
        <v>809</v>
      </c>
      <c r="G382" s="73" t="s">
        <v>811</v>
      </c>
      <c r="H382" s="73" t="s">
        <v>809</v>
      </c>
      <c r="I382" s="71" t="s">
        <v>1425</v>
      </c>
      <c r="J382" s="72" t="s">
        <v>170</v>
      </c>
      <c r="K382" s="71" t="s">
        <v>12</v>
      </c>
      <c r="L382" s="74">
        <v>110.44943820224718</v>
      </c>
      <c r="M382" s="75" t="s">
        <v>1303</v>
      </c>
      <c r="N382" s="76" t="s">
        <v>1304</v>
      </c>
    </row>
    <row r="383" spans="2:14" x14ac:dyDescent="0.35">
      <c r="B383" s="91" t="s">
        <v>812</v>
      </c>
      <c r="C383" s="71" t="s">
        <v>809</v>
      </c>
      <c r="D383" s="72" t="s">
        <v>810</v>
      </c>
      <c r="E383" s="71" t="s">
        <v>16</v>
      </c>
      <c r="F383" s="71" t="s">
        <v>809</v>
      </c>
      <c r="G383" s="73" t="s">
        <v>812</v>
      </c>
      <c r="H383" s="73" t="s">
        <v>809</v>
      </c>
      <c r="I383" s="71" t="s">
        <v>1424</v>
      </c>
      <c r="J383" s="72" t="s">
        <v>170</v>
      </c>
      <c r="K383" s="71" t="s">
        <v>12</v>
      </c>
      <c r="L383" s="74">
        <v>96.658239700374523</v>
      </c>
      <c r="M383" s="78" t="s">
        <v>1302</v>
      </c>
      <c r="N383" s="76" t="s">
        <v>1304</v>
      </c>
    </row>
    <row r="384" spans="2:14" x14ac:dyDescent="0.35">
      <c r="B384" s="91" t="s">
        <v>813</v>
      </c>
      <c r="C384" s="71" t="s">
        <v>809</v>
      </c>
      <c r="D384" s="72" t="s">
        <v>810</v>
      </c>
      <c r="E384" s="71" t="s">
        <v>16</v>
      </c>
      <c r="F384" s="71" t="s">
        <v>809</v>
      </c>
      <c r="G384" s="73" t="s">
        <v>813</v>
      </c>
      <c r="H384" s="73" t="s">
        <v>809</v>
      </c>
      <c r="I384" s="71" t="s">
        <v>1423</v>
      </c>
      <c r="J384" s="72" t="s">
        <v>173</v>
      </c>
      <c r="K384" s="71" t="s">
        <v>12</v>
      </c>
      <c r="L384" s="74">
        <v>1104.6067415730338</v>
      </c>
      <c r="M384" s="78" t="s">
        <v>1302</v>
      </c>
      <c r="N384" s="79" t="s">
        <v>4090</v>
      </c>
    </row>
    <row r="385" spans="2:14" x14ac:dyDescent="0.35">
      <c r="B385" s="91" t="s">
        <v>817</v>
      </c>
      <c r="C385" s="71" t="s">
        <v>814</v>
      </c>
      <c r="D385" s="72" t="s">
        <v>815</v>
      </c>
      <c r="E385" s="71" t="s">
        <v>11</v>
      </c>
      <c r="F385" s="71" t="s">
        <v>816</v>
      </c>
      <c r="G385" s="73" t="s">
        <v>817</v>
      </c>
      <c r="H385" s="73" t="s">
        <v>816</v>
      </c>
      <c r="I385" s="71" t="s">
        <v>1425</v>
      </c>
      <c r="J385" s="72" t="s">
        <v>170</v>
      </c>
      <c r="K385" s="71" t="s">
        <v>12</v>
      </c>
      <c r="L385" s="74">
        <v>29.44943820224719</v>
      </c>
      <c r="M385" s="75" t="s">
        <v>1303</v>
      </c>
      <c r="N385" s="76" t="s">
        <v>1304</v>
      </c>
    </row>
    <row r="386" spans="2:14" x14ac:dyDescent="0.35">
      <c r="B386" s="91" t="s">
        <v>818</v>
      </c>
      <c r="C386" s="71" t="s">
        <v>814</v>
      </c>
      <c r="D386" s="72" t="s">
        <v>815</v>
      </c>
      <c r="E386" s="71" t="s">
        <v>11</v>
      </c>
      <c r="F386" s="71" t="s">
        <v>816</v>
      </c>
      <c r="G386" s="73" t="s">
        <v>818</v>
      </c>
      <c r="H386" s="73" t="s">
        <v>816</v>
      </c>
      <c r="I386" s="71" t="s">
        <v>1423</v>
      </c>
      <c r="J386" s="72" t="s">
        <v>173</v>
      </c>
      <c r="K386" s="71" t="s">
        <v>12</v>
      </c>
      <c r="L386" s="74">
        <v>294.4831460674157</v>
      </c>
      <c r="M386" s="78" t="s">
        <v>1302</v>
      </c>
      <c r="N386" s="79" t="s">
        <v>4090</v>
      </c>
    </row>
    <row r="387" spans="2:14" x14ac:dyDescent="0.35">
      <c r="B387" s="91" t="s">
        <v>819</v>
      </c>
      <c r="C387" s="71" t="s">
        <v>814</v>
      </c>
      <c r="D387" s="72" t="s">
        <v>815</v>
      </c>
      <c r="E387" s="71" t="s">
        <v>11</v>
      </c>
      <c r="F387" s="71" t="s">
        <v>816</v>
      </c>
      <c r="G387" s="73" t="s">
        <v>819</v>
      </c>
      <c r="H387" s="73" t="s">
        <v>816</v>
      </c>
      <c r="I387" s="71" t="s">
        <v>1424</v>
      </c>
      <c r="J387" s="72" t="s">
        <v>170</v>
      </c>
      <c r="K387" s="71" t="s">
        <v>12</v>
      </c>
      <c r="L387" s="74">
        <v>25.772471910112358</v>
      </c>
      <c r="M387" s="78" t="s">
        <v>1302</v>
      </c>
      <c r="N387" s="76" t="s">
        <v>1304</v>
      </c>
    </row>
    <row r="388" spans="2:14" x14ac:dyDescent="0.35">
      <c r="B388" s="91" t="s">
        <v>823</v>
      </c>
      <c r="C388" s="71" t="s">
        <v>820</v>
      </c>
      <c r="D388" s="72" t="s">
        <v>821</v>
      </c>
      <c r="E388" s="71" t="s">
        <v>11</v>
      </c>
      <c r="F388" s="71" t="s">
        <v>822</v>
      </c>
      <c r="G388" s="73" t="s">
        <v>823</v>
      </c>
      <c r="H388" s="73" t="s">
        <v>822</v>
      </c>
      <c r="I388" s="71" t="s">
        <v>1425</v>
      </c>
      <c r="J388" s="72" t="s">
        <v>170</v>
      </c>
      <c r="K388" s="71" t="s">
        <v>12</v>
      </c>
      <c r="L388" s="74">
        <v>96.955056179775283</v>
      </c>
      <c r="M388" s="75" t="s">
        <v>1303</v>
      </c>
      <c r="N388" s="76" t="s">
        <v>1304</v>
      </c>
    </row>
    <row r="389" spans="2:14" x14ac:dyDescent="0.35">
      <c r="B389" s="91" t="s">
        <v>824</v>
      </c>
      <c r="C389" s="71" t="s">
        <v>820</v>
      </c>
      <c r="D389" s="72" t="s">
        <v>821</v>
      </c>
      <c r="E389" s="71" t="s">
        <v>11</v>
      </c>
      <c r="F389" s="71" t="s">
        <v>822</v>
      </c>
      <c r="G389" s="73" t="s">
        <v>824</v>
      </c>
      <c r="H389" s="73" t="s">
        <v>822</v>
      </c>
      <c r="I389" s="71" t="s">
        <v>1424</v>
      </c>
      <c r="J389" s="72" t="s">
        <v>170</v>
      </c>
      <c r="K389" s="71" t="s">
        <v>12</v>
      </c>
      <c r="L389" s="74">
        <v>84.844569288389508</v>
      </c>
      <c r="M389" s="78" t="s">
        <v>1302</v>
      </c>
      <c r="N389" s="76" t="s">
        <v>1304</v>
      </c>
    </row>
    <row r="390" spans="2:14" x14ac:dyDescent="0.35">
      <c r="B390" s="91" t="s">
        <v>825</v>
      </c>
      <c r="C390" s="71" t="s">
        <v>820</v>
      </c>
      <c r="D390" s="72" t="s">
        <v>821</v>
      </c>
      <c r="E390" s="71" t="s">
        <v>11</v>
      </c>
      <c r="F390" s="71" t="s">
        <v>822</v>
      </c>
      <c r="G390" s="73" t="s">
        <v>825</v>
      </c>
      <c r="H390" s="73" t="s">
        <v>822</v>
      </c>
      <c r="I390" s="71" t="s">
        <v>1423</v>
      </c>
      <c r="J390" s="72" t="s">
        <v>173</v>
      </c>
      <c r="K390" s="71" t="s">
        <v>12</v>
      </c>
      <c r="L390" s="74">
        <v>969.58426966292132</v>
      </c>
      <c r="M390" s="78" t="s">
        <v>1302</v>
      </c>
      <c r="N390" s="79" t="s">
        <v>4090</v>
      </c>
    </row>
    <row r="391" spans="2:14" x14ac:dyDescent="0.35">
      <c r="B391" s="91" t="s">
        <v>826</v>
      </c>
      <c r="C391" s="71" t="s">
        <v>820</v>
      </c>
      <c r="D391" s="72" t="s">
        <v>821</v>
      </c>
      <c r="E391" s="71" t="s">
        <v>36</v>
      </c>
      <c r="F391" s="71" t="s">
        <v>820</v>
      </c>
      <c r="G391" s="73" t="s">
        <v>826</v>
      </c>
      <c r="H391" s="73" t="s">
        <v>820</v>
      </c>
      <c r="I391" s="71" t="s">
        <v>1425</v>
      </c>
      <c r="J391" s="72" t="s">
        <v>170</v>
      </c>
      <c r="K391" s="71" t="s">
        <v>12</v>
      </c>
      <c r="L391" s="74">
        <v>51.573033707865164</v>
      </c>
      <c r="M391" s="75" t="s">
        <v>1303</v>
      </c>
      <c r="N391" s="76" t="s">
        <v>1304</v>
      </c>
    </row>
    <row r="392" spans="2:14" x14ac:dyDescent="0.35">
      <c r="B392" s="91" t="s">
        <v>827</v>
      </c>
      <c r="C392" s="71" t="s">
        <v>820</v>
      </c>
      <c r="D392" s="72" t="s">
        <v>821</v>
      </c>
      <c r="E392" s="71" t="s">
        <v>36</v>
      </c>
      <c r="F392" s="71" t="s">
        <v>820</v>
      </c>
      <c r="G392" s="73" t="s">
        <v>827</v>
      </c>
      <c r="H392" s="73" t="s">
        <v>820</v>
      </c>
      <c r="I392" s="71" t="s">
        <v>1424</v>
      </c>
      <c r="J392" s="72" t="s">
        <v>170</v>
      </c>
      <c r="K392" s="71" t="s">
        <v>12</v>
      </c>
      <c r="L392" s="74">
        <v>45.114232209737828</v>
      </c>
      <c r="M392" s="78" t="s">
        <v>1302</v>
      </c>
      <c r="N392" s="76" t="s">
        <v>1304</v>
      </c>
    </row>
    <row r="393" spans="2:14" x14ac:dyDescent="0.35">
      <c r="B393" s="91" t="s">
        <v>828</v>
      </c>
      <c r="C393" s="71" t="s">
        <v>820</v>
      </c>
      <c r="D393" s="72" t="s">
        <v>821</v>
      </c>
      <c r="E393" s="71" t="s">
        <v>36</v>
      </c>
      <c r="F393" s="71" t="s">
        <v>820</v>
      </c>
      <c r="G393" s="73" t="s">
        <v>828</v>
      </c>
      <c r="H393" s="73" t="s">
        <v>820</v>
      </c>
      <c r="I393" s="71" t="s">
        <v>1423</v>
      </c>
      <c r="J393" s="72" t="s">
        <v>173</v>
      </c>
      <c r="K393" s="71" t="s">
        <v>12</v>
      </c>
      <c r="L393" s="74">
        <v>515.66292134831463</v>
      </c>
      <c r="M393" s="78" t="s">
        <v>1302</v>
      </c>
      <c r="N393" s="79" t="s">
        <v>4090</v>
      </c>
    </row>
    <row r="394" spans="2:14" x14ac:dyDescent="0.35">
      <c r="B394" s="91" t="s">
        <v>831</v>
      </c>
      <c r="C394" s="71" t="s">
        <v>829</v>
      </c>
      <c r="D394" s="72" t="s">
        <v>830</v>
      </c>
      <c r="E394" s="71" t="s">
        <v>16</v>
      </c>
      <c r="F394" s="71" t="s">
        <v>829</v>
      </c>
      <c r="G394" s="73" t="s">
        <v>831</v>
      </c>
      <c r="H394" s="73" t="s">
        <v>829</v>
      </c>
      <c r="I394" s="71" t="s">
        <v>1425</v>
      </c>
      <c r="J394" s="72" t="s">
        <v>170</v>
      </c>
      <c r="K394" s="71" t="s">
        <v>12</v>
      </c>
      <c r="L394" s="74">
        <v>83.044943820224717</v>
      </c>
      <c r="M394" s="75" t="s">
        <v>1303</v>
      </c>
      <c r="N394" s="76" t="s">
        <v>1304</v>
      </c>
    </row>
    <row r="395" spans="2:14" x14ac:dyDescent="0.35">
      <c r="B395" s="91" t="s">
        <v>832</v>
      </c>
      <c r="C395" s="71" t="s">
        <v>829</v>
      </c>
      <c r="D395" s="72" t="s">
        <v>830</v>
      </c>
      <c r="E395" s="71" t="s">
        <v>16</v>
      </c>
      <c r="F395" s="71" t="s">
        <v>829</v>
      </c>
      <c r="G395" s="73" t="s">
        <v>832</v>
      </c>
      <c r="H395" s="73" t="s">
        <v>829</v>
      </c>
      <c r="I395" s="71" t="s">
        <v>1424</v>
      </c>
      <c r="J395" s="72" t="s">
        <v>170</v>
      </c>
      <c r="K395" s="71" t="s">
        <v>12</v>
      </c>
      <c r="L395" s="74">
        <v>72.655430711610492</v>
      </c>
      <c r="M395" s="78" t="s">
        <v>1302</v>
      </c>
      <c r="N395" s="76" t="s">
        <v>1304</v>
      </c>
    </row>
    <row r="396" spans="2:14" x14ac:dyDescent="0.35">
      <c r="B396" s="91" t="s">
        <v>833</v>
      </c>
      <c r="C396" s="71" t="s">
        <v>829</v>
      </c>
      <c r="D396" s="72" t="s">
        <v>830</v>
      </c>
      <c r="E396" s="71" t="s">
        <v>16</v>
      </c>
      <c r="F396" s="71" t="s">
        <v>829</v>
      </c>
      <c r="G396" s="73" t="s">
        <v>833</v>
      </c>
      <c r="H396" s="73" t="s">
        <v>829</v>
      </c>
      <c r="I396" s="71" t="s">
        <v>1423</v>
      </c>
      <c r="J396" s="72" t="s">
        <v>173</v>
      </c>
      <c r="K396" s="71" t="s">
        <v>12</v>
      </c>
      <c r="L396" s="74">
        <v>830.38202247191009</v>
      </c>
      <c r="M396" s="78" t="s">
        <v>1302</v>
      </c>
      <c r="N396" s="79" t="s">
        <v>4090</v>
      </c>
    </row>
    <row r="397" spans="2:14" x14ac:dyDescent="0.35">
      <c r="B397" s="91" t="s">
        <v>837</v>
      </c>
      <c r="C397" s="71" t="s">
        <v>834</v>
      </c>
      <c r="D397" s="72" t="s">
        <v>835</v>
      </c>
      <c r="E397" s="71" t="s">
        <v>262</v>
      </c>
      <c r="F397" s="71" t="s">
        <v>836</v>
      </c>
      <c r="G397" s="73" t="s">
        <v>837</v>
      </c>
      <c r="H397" s="73" t="s">
        <v>836</v>
      </c>
      <c r="I397" s="71" t="s">
        <v>1425</v>
      </c>
      <c r="J397" s="72" t="s">
        <v>170</v>
      </c>
      <c r="K397" s="71" t="s">
        <v>12</v>
      </c>
      <c r="L397" s="74">
        <v>484.68539325842698</v>
      </c>
      <c r="M397" s="75" t="s">
        <v>1303</v>
      </c>
      <c r="N397" s="76" t="s">
        <v>1304</v>
      </c>
    </row>
    <row r="398" spans="2:14" x14ac:dyDescent="0.35">
      <c r="B398" s="91" t="s">
        <v>839</v>
      </c>
      <c r="C398" s="71" t="s">
        <v>834</v>
      </c>
      <c r="D398" s="72" t="s">
        <v>835</v>
      </c>
      <c r="E398" s="71" t="s">
        <v>267</v>
      </c>
      <c r="F398" s="71" t="s">
        <v>838</v>
      </c>
      <c r="G398" s="73" t="s">
        <v>839</v>
      </c>
      <c r="H398" s="73" t="s">
        <v>838</v>
      </c>
      <c r="I398" s="71" t="s">
        <v>1425</v>
      </c>
      <c r="J398" s="72" t="s">
        <v>170</v>
      </c>
      <c r="K398" s="71" t="s">
        <v>12</v>
      </c>
      <c r="L398" s="74">
        <v>429.49438202247188</v>
      </c>
      <c r="M398" s="75" t="s">
        <v>1303</v>
      </c>
      <c r="N398" s="76" t="s">
        <v>1304</v>
      </c>
    </row>
    <row r="399" spans="2:14" x14ac:dyDescent="0.35">
      <c r="B399" s="91" t="s">
        <v>841</v>
      </c>
      <c r="C399" s="71" t="s">
        <v>834</v>
      </c>
      <c r="D399" s="72" t="s">
        <v>835</v>
      </c>
      <c r="E399" s="71" t="s">
        <v>272</v>
      </c>
      <c r="F399" s="71" t="s">
        <v>840</v>
      </c>
      <c r="G399" s="73" t="s">
        <v>841</v>
      </c>
      <c r="H399" s="73" t="s">
        <v>840</v>
      </c>
      <c r="I399" s="71" t="s">
        <v>1425</v>
      </c>
      <c r="J399" s="72" t="s">
        <v>170</v>
      </c>
      <c r="K399" s="71" t="s">
        <v>12</v>
      </c>
      <c r="L399" s="74">
        <v>331.34831460674155</v>
      </c>
      <c r="M399" s="75" t="s">
        <v>1303</v>
      </c>
      <c r="N399" s="76" t="s">
        <v>1304</v>
      </c>
    </row>
    <row r="400" spans="2:14" x14ac:dyDescent="0.35">
      <c r="B400" s="91" t="s">
        <v>843</v>
      </c>
      <c r="C400" s="71" t="s">
        <v>834</v>
      </c>
      <c r="D400" s="72" t="s">
        <v>835</v>
      </c>
      <c r="E400" s="71" t="s">
        <v>277</v>
      </c>
      <c r="F400" s="71" t="s">
        <v>842</v>
      </c>
      <c r="G400" s="73" t="s">
        <v>843</v>
      </c>
      <c r="H400" s="73" t="s">
        <v>842</v>
      </c>
      <c r="I400" s="71" t="s">
        <v>1425</v>
      </c>
      <c r="J400" s="72" t="s">
        <v>170</v>
      </c>
      <c r="K400" s="71" t="s">
        <v>12</v>
      </c>
      <c r="L400" s="74">
        <v>276.15730337078651</v>
      </c>
      <c r="M400" s="75" t="s">
        <v>1303</v>
      </c>
      <c r="N400" s="76" t="s">
        <v>1304</v>
      </c>
    </row>
    <row r="401" spans="2:14" x14ac:dyDescent="0.35">
      <c r="B401" s="91" t="s">
        <v>845</v>
      </c>
      <c r="C401" s="71" t="s">
        <v>834</v>
      </c>
      <c r="D401" s="72" t="s">
        <v>835</v>
      </c>
      <c r="E401" s="71" t="s">
        <v>282</v>
      </c>
      <c r="F401" s="71" t="s">
        <v>844</v>
      </c>
      <c r="G401" s="73" t="s">
        <v>845</v>
      </c>
      <c r="H401" s="73" t="s">
        <v>844</v>
      </c>
      <c r="I401" s="71" t="s">
        <v>1425</v>
      </c>
      <c r="J401" s="72" t="s">
        <v>170</v>
      </c>
      <c r="K401" s="71" t="s">
        <v>12</v>
      </c>
      <c r="L401" s="74">
        <v>269.93258426966293</v>
      </c>
      <c r="M401" s="75" t="s">
        <v>1303</v>
      </c>
      <c r="N401" s="76" t="s">
        <v>1304</v>
      </c>
    </row>
    <row r="402" spans="2:14" x14ac:dyDescent="0.35">
      <c r="B402" s="91" t="s">
        <v>847</v>
      </c>
      <c r="C402" s="71" t="s">
        <v>834</v>
      </c>
      <c r="D402" s="72" t="s">
        <v>835</v>
      </c>
      <c r="E402" s="71" t="s">
        <v>287</v>
      </c>
      <c r="F402" s="71" t="s">
        <v>846</v>
      </c>
      <c r="G402" s="73" t="s">
        <v>847</v>
      </c>
      <c r="H402" s="73" t="s">
        <v>846</v>
      </c>
      <c r="I402" s="71" t="s">
        <v>1425</v>
      </c>
      <c r="J402" s="72" t="s">
        <v>170</v>
      </c>
      <c r="K402" s="71" t="s">
        <v>12</v>
      </c>
      <c r="L402" s="74">
        <v>214.75280898876403</v>
      </c>
      <c r="M402" s="75" t="s">
        <v>1303</v>
      </c>
      <c r="N402" s="76" t="s">
        <v>1304</v>
      </c>
    </row>
    <row r="403" spans="2:14" x14ac:dyDescent="0.35">
      <c r="B403" s="91" t="s">
        <v>849</v>
      </c>
      <c r="C403" s="71" t="s">
        <v>834</v>
      </c>
      <c r="D403" s="72" t="s">
        <v>835</v>
      </c>
      <c r="E403" s="71" t="s">
        <v>292</v>
      </c>
      <c r="F403" s="71" t="s">
        <v>848</v>
      </c>
      <c r="G403" s="73" t="s">
        <v>849</v>
      </c>
      <c r="H403" s="73" t="s">
        <v>848</v>
      </c>
      <c r="I403" s="71" t="s">
        <v>1425</v>
      </c>
      <c r="J403" s="72" t="s">
        <v>170</v>
      </c>
      <c r="K403" s="71" t="s">
        <v>12</v>
      </c>
      <c r="L403" s="74">
        <v>196.32584269662919</v>
      </c>
      <c r="M403" s="75" t="s">
        <v>1303</v>
      </c>
      <c r="N403" s="76" t="s">
        <v>1304</v>
      </c>
    </row>
    <row r="404" spans="2:14" x14ac:dyDescent="0.35">
      <c r="B404" s="91" t="s">
        <v>851</v>
      </c>
      <c r="C404" s="71" t="s">
        <v>834</v>
      </c>
      <c r="D404" s="72" t="s">
        <v>835</v>
      </c>
      <c r="E404" s="71" t="s">
        <v>33</v>
      </c>
      <c r="F404" s="71" t="s">
        <v>850</v>
      </c>
      <c r="G404" s="73" t="s">
        <v>851</v>
      </c>
      <c r="H404" s="73" t="s">
        <v>850</v>
      </c>
      <c r="I404" s="71" t="s">
        <v>1425</v>
      </c>
      <c r="J404" s="72" t="s">
        <v>170</v>
      </c>
      <c r="K404" s="71" t="s">
        <v>12</v>
      </c>
      <c r="L404" s="74">
        <v>779.2696629213483</v>
      </c>
      <c r="M404" s="75" t="s">
        <v>1303</v>
      </c>
      <c r="N404" s="76" t="s">
        <v>1304</v>
      </c>
    </row>
    <row r="405" spans="2:14" x14ac:dyDescent="0.35">
      <c r="B405" s="91" t="s">
        <v>853</v>
      </c>
      <c r="C405" s="71" t="s">
        <v>834</v>
      </c>
      <c r="D405" s="72" t="s">
        <v>835</v>
      </c>
      <c r="E405" s="71" t="s">
        <v>36</v>
      </c>
      <c r="F405" s="71" t="s">
        <v>852</v>
      </c>
      <c r="G405" s="73" t="s">
        <v>853</v>
      </c>
      <c r="H405" s="73" t="s">
        <v>852</v>
      </c>
      <c r="I405" s="71" t="s">
        <v>1425</v>
      </c>
      <c r="J405" s="72" t="s">
        <v>170</v>
      </c>
      <c r="K405" s="71" t="s">
        <v>12</v>
      </c>
      <c r="L405" s="74">
        <v>834.46067415730329</v>
      </c>
      <c r="M405" s="75" t="s">
        <v>1303</v>
      </c>
      <c r="N405" s="76" t="s">
        <v>1304</v>
      </c>
    </row>
    <row r="406" spans="2:14" x14ac:dyDescent="0.35">
      <c r="B406" s="91" t="s">
        <v>855</v>
      </c>
      <c r="C406" s="71" t="s">
        <v>834</v>
      </c>
      <c r="D406" s="72" t="s">
        <v>835</v>
      </c>
      <c r="E406" s="71" t="s">
        <v>16</v>
      </c>
      <c r="F406" s="71" t="s">
        <v>854</v>
      </c>
      <c r="G406" s="73" t="s">
        <v>855</v>
      </c>
      <c r="H406" s="73" t="s">
        <v>854</v>
      </c>
      <c r="I406" s="71" t="s">
        <v>1425</v>
      </c>
      <c r="J406" s="72" t="s">
        <v>170</v>
      </c>
      <c r="K406" s="71" t="s">
        <v>12</v>
      </c>
      <c r="L406" s="74">
        <v>994.03370786516859</v>
      </c>
      <c r="M406" s="75" t="s">
        <v>1303</v>
      </c>
      <c r="N406" s="76" t="s">
        <v>1304</v>
      </c>
    </row>
    <row r="407" spans="2:14" x14ac:dyDescent="0.35">
      <c r="B407" s="91" t="s">
        <v>857</v>
      </c>
      <c r="C407" s="71" t="s">
        <v>834</v>
      </c>
      <c r="D407" s="72" t="s">
        <v>835</v>
      </c>
      <c r="E407" s="71" t="s">
        <v>11</v>
      </c>
      <c r="F407" s="71" t="s">
        <v>856</v>
      </c>
      <c r="G407" s="73" t="s">
        <v>857</v>
      </c>
      <c r="H407" s="73" t="s">
        <v>856</v>
      </c>
      <c r="I407" s="71" t="s">
        <v>1425</v>
      </c>
      <c r="J407" s="72" t="s">
        <v>170</v>
      </c>
      <c r="K407" s="71" t="s">
        <v>12</v>
      </c>
      <c r="L407" s="74">
        <v>644.25842696629206</v>
      </c>
      <c r="M407" s="75" t="s">
        <v>1303</v>
      </c>
      <c r="N407" s="76" t="s">
        <v>1304</v>
      </c>
    </row>
    <row r="408" spans="2:14" x14ac:dyDescent="0.35">
      <c r="B408" s="91" t="s">
        <v>872</v>
      </c>
      <c r="C408" s="71" t="s">
        <v>869</v>
      </c>
      <c r="D408" s="72" t="s">
        <v>870</v>
      </c>
      <c r="E408" s="71" t="s">
        <v>242</v>
      </c>
      <c r="F408" s="71" t="s">
        <v>871</v>
      </c>
      <c r="G408" s="73" t="s">
        <v>872</v>
      </c>
      <c r="H408" s="73" t="s">
        <v>871</v>
      </c>
      <c r="I408" s="71" t="s">
        <v>1425</v>
      </c>
      <c r="J408" s="72" t="s">
        <v>170</v>
      </c>
      <c r="K408" s="71" t="s">
        <v>12</v>
      </c>
      <c r="L408" s="74">
        <v>306.79775280898878</v>
      </c>
      <c r="M408" s="75" t="s">
        <v>1303</v>
      </c>
      <c r="N408" s="76" t="s">
        <v>1304</v>
      </c>
    </row>
    <row r="409" spans="2:14" x14ac:dyDescent="0.35">
      <c r="B409" s="91" t="s">
        <v>874</v>
      </c>
      <c r="C409" s="71" t="s">
        <v>869</v>
      </c>
      <c r="D409" s="72" t="s">
        <v>870</v>
      </c>
      <c r="E409" s="71" t="s">
        <v>337</v>
      </c>
      <c r="F409" s="71" t="s">
        <v>873</v>
      </c>
      <c r="G409" s="73" t="s">
        <v>874</v>
      </c>
      <c r="H409" s="73" t="s">
        <v>873</v>
      </c>
      <c r="I409" s="71" t="s">
        <v>1425</v>
      </c>
      <c r="J409" s="72" t="s">
        <v>170</v>
      </c>
      <c r="K409" s="71" t="s">
        <v>12</v>
      </c>
      <c r="L409" s="74">
        <v>251.61797752808988</v>
      </c>
      <c r="M409" s="75" t="s">
        <v>1303</v>
      </c>
      <c r="N409" s="76" t="s">
        <v>1304</v>
      </c>
    </row>
    <row r="410" spans="2:14" x14ac:dyDescent="0.35">
      <c r="B410" s="91" t="s">
        <v>876</v>
      </c>
      <c r="C410" s="71" t="s">
        <v>869</v>
      </c>
      <c r="D410" s="72" t="s">
        <v>870</v>
      </c>
      <c r="E410" s="71" t="s">
        <v>342</v>
      </c>
      <c r="F410" s="71" t="s">
        <v>875</v>
      </c>
      <c r="G410" s="73" t="s">
        <v>876</v>
      </c>
      <c r="H410" s="73" t="s">
        <v>875</v>
      </c>
      <c r="I410" s="71" t="s">
        <v>1425</v>
      </c>
      <c r="J410" s="72" t="s">
        <v>170</v>
      </c>
      <c r="K410" s="71" t="s">
        <v>12</v>
      </c>
      <c r="L410" s="74">
        <v>245.40449438202248</v>
      </c>
      <c r="M410" s="75" t="s">
        <v>1303</v>
      </c>
      <c r="N410" s="76" t="s">
        <v>1304</v>
      </c>
    </row>
    <row r="411" spans="2:14" x14ac:dyDescent="0.35">
      <c r="B411" s="91" t="s">
        <v>878</v>
      </c>
      <c r="C411" s="71" t="s">
        <v>869</v>
      </c>
      <c r="D411" s="72" t="s">
        <v>870</v>
      </c>
      <c r="E411" s="71" t="s">
        <v>347</v>
      </c>
      <c r="F411" s="71" t="s">
        <v>877</v>
      </c>
      <c r="G411" s="73" t="s">
        <v>878</v>
      </c>
      <c r="H411" s="73" t="s">
        <v>877</v>
      </c>
      <c r="I411" s="71" t="s">
        <v>1425</v>
      </c>
      <c r="J411" s="72" t="s">
        <v>170</v>
      </c>
      <c r="K411" s="71" t="s">
        <v>12</v>
      </c>
      <c r="L411" s="74">
        <v>190.2134831460674</v>
      </c>
      <c r="M411" s="75" t="s">
        <v>1303</v>
      </c>
      <c r="N411" s="76" t="s">
        <v>1304</v>
      </c>
    </row>
    <row r="412" spans="2:14" x14ac:dyDescent="0.35">
      <c r="B412" s="91" t="s">
        <v>880</v>
      </c>
      <c r="C412" s="71" t="s">
        <v>869</v>
      </c>
      <c r="D412" s="72" t="s">
        <v>870</v>
      </c>
      <c r="E412" s="71" t="s">
        <v>352</v>
      </c>
      <c r="F412" s="71" t="s">
        <v>879</v>
      </c>
      <c r="G412" s="73" t="s">
        <v>880</v>
      </c>
      <c r="H412" s="73" t="s">
        <v>879</v>
      </c>
      <c r="I412" s="71" t="s">
        <v>1425</v>
      </c>
      <c r="J412" s="72" t="s">
        <v>170</v>
      </c>
      <c r="K412" s="71" t="s">
        <v>12</v>
      </c>
      <c r="L412" s="74">
        <v>171.77528089887639</v>
      </c>
      <c r="M412" s="75" t="s">
        <v>1303</v>
      </c>
      <c r="N412" s="76" t="s">
        <v>1304</v>
      </c>
    </row>
    <row r="413" spans="2:14" x14ac:dyDescent="0.35">
      <c r="B413" s="91" t="s">
        <v>882</v>
      </c>
      <c r="C413" s="71" t="s">
        <v>869</v>
      </c>
      <c r="D413" s="72" t="s">
        <v>870</v>
      </c>
      <c r="E413" s="71" t="s">
        <v>362</v>
      </c>
      <c r="F413" s="71" t="s">
        <v>881</v>
      </c>
      <c r="G413" s="73" t="s">
        <v>882</v>
      </c>
      <c r="H413" s="73" t="s">
        <v>881</v>
      </c>
      <c r="I413" s="71" t="s">
        <v>1425</v>
      </c>
      <c r="J413" s="72" t="s">
        <v>170</v>
      </c>
      <c r="K413" s="71" t="s">
        <v>12</v>
      </c>
      <c r="L413" s="74">
        <v>754.7303370786517</v>
      </c>
      <c r="M413" s="75" t="s">
        <v>1303</v>
      </c>
      <c r="N413" s="76" t="s">
        <v>1304</v>
      </c>
    </row>
    <row r="414" spans="2:14" x14ac:dyDescent="0.35">
      <c r="B414" s="91" t="s">
        <v>884</v>
      </c>
      <c r="C414" s="71" t="s">
        <v>869</v>
      </c>
      <c r="D414" s="72" t="s">
        <v>870</v>
      </c>
      <c r="E414" s="71" t="s">
        <v>247</v>
      </c>
      <c r="F414" s="71" t="s">
        <v>883</v>
      </c>
      <c r="G414" s="73" t="s">
        <v>884</v>
      </c>
      <c r="H414" s="73" t="s">
        <v>883</v>
      </c>
      <c r="I414" s="71" t="s">
        <v>1425</v>
      </c>
      <c r="J414" s="72" t="s">
        <v>170</v>
      </c>
      <c r="K414" s="71" t="s">
        <v>12</v>
      </c>
      <c r="L414" s="74">
        <v>404.96629213483146</v>
      </c>
      <c r="M414" s="75" t="s">
        <v>1303</v>
      </c>
      <c r="N414" s="76" t="s">
        <v>1304</v>
      </c>
    </row>
    <row r="415" spans="2:14" x14ac:dyDescent="0.35">
      <c r="B415" s="91" t="s">
        <v>886</v>
      </c>
      <c r="C415" s="71" t="s">
        <v>869</v>
      </c>
      <c r="D415" s="72" t="s">
        <v>870</v>
      </c>
      <c r="E415" s="71" t="s">
        <v>252</v>
      </c>
      <c r="F415" s="71" t="s">
        <v>885</v>
      </c>
      <c r="G415" s="73" t="s">
        <v>886</v>
      </c>
      <c r="H415" s="73" t="s">
        <v>885</v>
      </c>
      <c r="I415" s="71" t="s">
        <v>1425</v>
      </c>
      <c r="J415" s="72" t="s">
        <v>170</v>
      </c>
      <c r="K415" s="71" t="s">
        <v>12</v>
      </c>
      <c r="L415" s="74">
        <v>969.48314606741576</v>
      </c>
      <c r="M415" s="75" t="s">
        <v>1303</v>
      </c>
      <c r="N415" s="76" t="s">
        <v>1304</v>
      </c>
    </row>
    <row r="416" spans="2:14" x14ac:dyDescent="0.35">
      <c r="B416" s="91" t="s">
        <v>888</v>
      </c>
      <c r="C416" s="71" t="s">
        <v>869</v>
      </c>
      <c r="D416" s="72" t="s">
        <v>870</v>
      </c>
      <c r="E416" s="71" t="s">
        <v>257</v>
      </c>
      <c r="F416" s="71" t="s">
        <v>887</v>
      </c>
      <c r="G416" s="73" t="s">
        <v>888</v>
      </c>
      <c r="H416" s="73" t="s">
        <v>887</v>
      </c>
      <c r="I416" s="71" t="s">
        <v>1425</v>
      </c>
      <c r="J416" s="72" t="s">
        <v>170</v>
      </c>
      <c r="K416" s="71" t="s">
        <v>12</v>
      </c>
      <c r="L416" s="74">
        <v>619.70786516853923</v>
      </c>
      <c r="M416" s="75" t="s">
        <v>1303</v>
      </c>
      <c r="N416" s="76" t="s">
        <v>1304</v>
      </c>
    </row>
    <row r="417" spans="2:14" x14ac:dyDescent="0.35">
      <c r="B417" s="91" t="s">
        <v>890</v>
      </c>
      <c r="C417" s="71" t="s">
        <v>869</v>
      </c>
      <c r="D417" s="72" t="s">
        <v>870</v>
      </c>
      <c r="E417" s="71" t="s">
        <v>297</v>
      </c>
      <c r="F417" s="71" t="s">
        <v>889</v>
      </c>
      <c r="G417" s="73" t="s">
        <v>890</v>
      </c>
      <c r="H417" s="73" t="s">
        <v>889</v>
      </c>
      <c r="I417" s="71" t="s">
        <v>1425</v>
      </c>
      <c r="J417" s="72" t="s">
        <v>170</v>
      </c>
      <c r="K417" s="71" t="s">
        <v>12</v>
      </c>
      <c r="L417" s="74">
        <v>809.9213483146068</v>
      </c>
      <c r="M417" s="75" t="s">
        <v>1303</v>
      </c>
      <c r="N417" s="76" t="s">
        <v>1304</v>
      </c>
    </row>
    <row r="418" spans="2:14" x14ac:dyDescent="0.35">
      <c r="B418" s="91" t="s">
        <v>892</v>
      </c>
      <c r="C418" s="71" t="s">
        <v>869</v>
      </c>
      <c r="D418" s="72" t="s">
        <v>870</v>
      </c>
      <c r="E418" s="71" t="s">
        <v>302</v>
      </c>
      <c r="F418" s="71" t="s">
        <v>891</v>
      </c>
      <c r="G418" s="73" t="s">
        <v>892</v>
      </c>
      <c r="H418" s="73" t="s">
        <v>891</v>
      </c>
      <c r="I418" s="71" t="s">
        <v>1425</v>
      </c>
      <c r="J418" s="72" t="s">
        <v>170</v>
      </c>
      <c r="K418" s="71" t="s">
        <v>12</v>
      </c>
      <c r="L418" s="74">
        <v>460.14606741573027</v>
      </c>
      <c r="M418" s="75" t="s">
        <v>1303</v>
      </c>
      <c r="N418" s="76" t="s">
        <v>1304</v>
      </c>
    </row>
    <row r="419" spans="2:14" x14ac:dyDescent="0.35">
      <c r="B419" s="91" t="s">
        <v>904</v>
      </c>
      <c r="C419" s="71" t="s">
        <v>1174</v>
      </c>
      <c r="D419" s="72" t="s">
        <v>1175</v>
      </c>
      <c r="E419" s="71" t="s">
        <v>16</v>
      </c>
      <c r="F419" s="71" t="s">
        <v>1174</v>
      </c>
      <c r="G419" s="73" t="s">
        <v>904</v>
      </c>
      <c r="H419" s="73" t="s">
        <v>1174</v>
      </c>
      <c r="I419" s="71" t="s">
        <v>1423</v>
      </c>
      <c r="J419" s="72" t="s">
        <v>173</v>
      </c>
      <c r="K419" s="71" t="s">
        <v>12</v>
      </c>
      <c r="L419" s="74">
        <v>2899.6179775280898</v>
      </c>
      <c r="M419" s="78" t="s">
        <v>1302</v>
      </c>
      <c r="N419" s="79" t="s">
        <v>4090</v>
      </c>
    </row>
    <row r="420" spans="2:14" x14ac:dyDescent="0.35">
      <c r="B420" s="91" t="s">
        <v>905</v>
      </c>
      <c r="C420" s="71" t="s">
        <v>1174</v>
      </c>
      <c r="D420" s="72" t="s">
        <v>1175</v>
      </c>
      <c r="E420" s="71" t="s">
        <v>16</v>
      </c>
      <c r="F420" s="71" t="s">
        <v>1174</v>
      </c>
      <c r="G420" s="73" t="s">
        <v>905</v>
      </c>
      <c r="H420" s="73" t="s">
        <v>1174</v>
      </c>
      <c r="I420" s="71" t="s">
        <v>1424</v>
      </c>
      <c r="J420" s="72" t="s">
        <v>170</v>
      </c>
      <c r="K420" s="71" t="s">
        <v>12</v>
      </c>
      <c r="L420" s="74">
        <v>253.71629213483143</v>
      </c>
      <c r="M420" s="78" t="s">
        <v>1302</v>
      </c>
      <c r="N420" s="76" t="s">
        <v>1304</v>
      </c>
    </row>
    <row r="421" spans="2:14" x14ac:dyDescent="0.35">
      <c r="B421" s="91" t="s">
        <v>906</v>
      </c>
      <c r="C421" s="71" t="s">
        <v>1176</v>
      </c>
      <c r="D421" s="72" t="s">
        <v>1177</v>
      </c>
      <c r="E421" s="71" t="s">
        <v>11</v>
      </c>
      <c r="F421" s="71" t="s">
        <v>1176</v>
      </c>
      <c r="G421" s="73" t="s">
        <v>906</v>
      </c>
      <c r="H421" s="73" t="s">
        <v>1176</v>
      </c>
      <c r="I421" s="71" t="s">
        <v>1425</v>
      </c>
      <c r="J421" s="72" t="s">
        <v>170</v>
      </c>
      <c r="K421" s="71" t="s">
        <v>12</v>
      </c>
      <c r="L421" s="74">
        <v>515.43820224719104</v>
      </c>
      <c r="M421" s="75" t="s">
        <v>1303</v>
      </c>
      <c r="N421" s="76" t="s">
        <v>1304</v>
      </c>
    </row>
    <row r="422" spans="2:14" x14ac:dyDescent="0.35">
      <c r="B422" s="91" t="s">
        <v>907</v>
      </c>
      <c r="C422" s="71" t="s">
        <v>1176</v>
      </c>
      <c r="D422" s="72" t="s">
        <v>1177</v>
      </c>
      <c r="E422" s="71" t="s">
        <v>11</v>
      </c>
      <c r="F422" s="71" t="s">
        <v>1176</v>
      </c>
      <c r="G422" s="73" t="s">
        <v>907</v>
      </c>
      <c r="H422" s="73" t="s">
        <v>1176</v>
      </c>
      <c r="I422" s="71" t="s">
        <v>1423</v>
      </c>
      <c r="J422" s="72" t="s">
        <v>173</v>
      </c>
      <c r="K422" s="71" t="s">
        <v>12</v>
      </c>
      <c r="L422" s="74">
        <v>5154.4943820224717</v>
      </c>
      <c r="M422" s="78" t="s">
        <v>1302</v>
      </c>
      <c r="N422" s="79" t="s">
        <v>4090</v>
      </c>
    </row>
    <row r="423" spans="2:14" x14ac:dyDescent="0.35">
      <c r="B423" s="91" t="s">
        <v>908</v>
      </c>
      <c r="C423" s="71" t="s">
        <v>1176</v>
      </c>
      <c r="D423" s="72" t="s">
        <v>1177</v>
      </c>
      <c r="E423" s="71" t="s">
        <v>11</v>
      </c>
      <c r="F423" s="71" t="s">
        <v>1176</v>
      </c>
      <c r="G423" s="73" t="s">
        <v>908</v>
      </c>
      <c r="H423" s="73" t="s">
        <v>1176</v>
      </c>
      <c r="I423" s="71" t="s">
        <v>1424</v>
      </c>
      <c r="J423" s="72" t="s">
        <v>170</v>
      </c>
      <c r="K423" s="71" t="s">
        <v>12</v>
      </c>
      <c r="L423" s="74">
        <v>451.01404494382018</v>
      </c>
      <c r="M423" s="78" t="s">
        <v>1302</v>
      </c>
      <c r="N423" s="76" t="s">
        <v>1304</v>
      </c>
    </row>
    <row r="424" spans="2:14" x14ac:dyDescent="0.35">
      <c r="B424" s="91" t="s">
        <v>909</v>
      </c>
      <c r="C424" s="71" t="s">
        <v>1178</v>
      </c>
      <c r="D424" s="72" t="s">
        <v>1179</v>
      </c>
      <c r="E424" s="71" t="s">
        <v>11</v>
      </c>
      <c r="F424" s="71" t="s">
        <v>1178</v>
      </c>
      <c r="G424" s="73" t="s">
        <v>909</v>
      </c>
      <c r="H424" s="73" t="s">
        <v>1178</v>
      </c>
      <c r="I424" s="71" t="s">
        <v>1425</v>
      </c>
      <c r="J424" s="72" t="s">
        <v>170</v>
      </c>
      <c r="K424" s="71" t="s">
        <v>12</v>
      </c>
      <c r="L424" s="74">
        <v>708.64044943820227</v>
      </c>
      <c r="M424" s="75" t="s">
        <v>1303</v>
      </c>
      <c r="N424" s="76" t="s">
        <v>1304</v>
      </c>
    </row>
    <row r="425" spans="2:14" x14ac:dyDescent="0.35">
      <c r="B425" s="91" t="s">
        <v>910</v>
      </c>
      <c r="C425" s="71" t="s">
        <v>1178</v>
      </c>
      <c r="D425" s="72" t="s">
        <v>1179</v>
      </c>
      <c r="E425" s="71" t="s">
        <v>11</v>
      </c>
      <c r="F425" s="71" t="s">
        <v>1178</v>
      </c>
      <c r="G425" s="73" t="s">
        <v>910</v>
      </c>
      <c r="H425" s="73" t="s">
        <v>1178</v>
      </c>
      <c r="I425" s="71" t="s">
        <v>1423</v>
      </c>
      <c r="J425" s="72" t="s">
        <v>173</v>
      </c>
      <c r="K425" s="71" t="s">
        <v>12</v>
      </c>
      <c r="L425" s="74">
        <v>7086.4494382022467</v>
      </c>
      <c r="M425" s="78" t="s">
        <v>1302</v>
      </c>
      <c r="N425" s="79" t="s">
        <v>4090</v>
      </c>
    </row>
    <row r="426" spans="2:14" x14ac:dyDescent="0.35">
      <c r="B426" s="91" t="s">
        <v>911</v>
      </c>
      <c r="C426" s="71" t="s">
        <v>1178</v>
      </c>
      <c r="D426" s="72" t="s">
        <v>1179</v>
      </c>
      <c r="E426" s="71" t="s">
        <v>11</v>
      </c>
      <c r="F426" s="71" t="s">
        <v>1178</v>
      </c>
      <c r="G426" s="73" t="s">
        <v>911</v>
      </c>
      <c r="H426" s="73" t="s">
        <v>1178</v>
      </c>
      <c r="I426" s="71" t="s">
        <v>1424</v>
      </c>
      <c r="J426" s="72" t="s">
        <v>170</v>
      </c>
      <c r="K426" s="71" t="s">
        <v>12</v>
      </c>
      <c r="L426" s="74">
        <v>620.05992509363296</v>
      </c>
      <c r="M426" s="78" t="s">
        <v>1302</v>
      </c>
      <c r="N426" s="76" t="s">
        <v>1304</v>
      </c>
    </row>
    <row r="427" spans="2:14" x14ac:dyDescent="0.35">
      <c r="B427" s="91" t="s">
        <v>912</v>
      </c>
      <c r="C427" s="71" t="s">
        <v>1180</v>
      </c>
      <c r="D427" s="72" t="s">
        <v>1181</v>
      </c>
      <c r="E427" s="71" t="s">
        <v>16</v>
      </c>
      <c r="F427" s="71" t="s">
        <v>1180</v>
      </c>
      <c r="G427" s="73" t="s">
        <v>912</v>
      </c>
      <c r="H427" s="73" t="s">
        <v>1180</v>
      </c>
      <c r="I427" s="71" t="s">
        <v>1425</v>
      </c>
      <c r="J427" s="72" t="s">
        <v>170</v>
      </c>
      <c r="K427" s="71" t="s">
        <v>12</v>
      </c>
      <c r="L427" s="74">
        <v>51.528089887640448</v>
      </c>
      <c r="M427" s="75" t="s">
        <v>1303</v>
      </c>
      <c r="N427" s="76" t="s">
        <v>1304</v>
      </c>
    </row>
    <row r="428" spans="2:14" x14ac:dyDescent="0.35">
      <c r="B428" s="91" t="s">
        <v>913</v>
      </c>
      <c r="C428" s="71" t="s">
        <v>1180</v>
      </c>
      <c r="D428" s="72" t="s">
        <v>1181</v>
      </c>
      <c r="E428" s="71" t="s">
        <v>16</v>
      </c>
      <c r="F428" s="71" t="s">
        <v>1180</v>
      </c>
      <c r="G428" s="73" t="s">
        <v>913</v>
      </c>
      <c r="H428" s="73" t="s">
        <v>1180</v>
      </c>
      <c r="I428" s="71" t="s">
        <v>1423</v>
      </c>
      <c r="J428" s="72" t="s">
        <v>173</v>
      </c>
      <c r="K428" s="71" t="s">
        <v>12</v>
      </c>
      <c r="L428" s="74">
        <v>515.33707865168537</v>
      </c>
      <c r="M428" s="78" t="s">
        <v>1302</v>
      </c>
      <c r="N428" s="79" t="s">
        <v>4090</v>
      </c>
    </row>
    <row r="429" spans="2:14" x14ac:dyDescent="0.35">
      <c r="B429" s="91" t="s">
        <v>914</v>
      </c>
      <c r="C429" s="71" t="s">
        <v>1180</v>
      </c>
      <c r="D429" s="72" t="s">
        <v>1181</v>
      </c>
      <c r="E429" s="71" t="s">
        <v>16</v>
      </c>
      <c r="F429" s="71" t="s">
        <v>1180</v>
      </c>
      <c r="G429" s="73" t="s">
        <v>914</v>
      </c>
      <c r="H429" s="73" t="s">
        <v>1180</v>
      </c>
      <c r="I429" s="71" t="s">
        <v>1424</v>
      </c>
      <c r="J429" s="72" t="s">
        <v>170</v>
      </c>
      <c r="K429" s="71" t="s">
        <v>12</v>
      </c>
      <c r="L429" s="74">
        <v>45.087078651685395</v>
      </c>
      <c r="M429" s="78" t="s">
        <v>1302</v>
      </c>
      <c r="N429" s="76" t="s">
        <v>1304</v>
      </c>
    </row>
    <row r="430" spans="2:14" x14ac:dyDescent="0.35">
      <c r="B430" s="91" t="s">
        <v>915</v>
      </c>
      <c r="C430" s="71" t="s">
        <v>240</v>
      </c>
      <c r="D430" s="72" t="s">
        <v>1182</v>
      </c>
      <c r="E430" s="71" t="s">
        <v>16</v>
      </c>
      <c r="F430" s="71" t="s">
        <v>240</v>
      </c>
      <c r="G430" s="73" t="s">
        <v>915</v>
      </c>
      <c r="H430" s="73" t="s">
        <v>240</v>
      </c>
      <c r="I430" s="71" t="s">
        <v>1425</v>
      </c>
      <c r="J430" s="72" t="s">
        <v>170</v>
      </c>
      <c r="K430" s="71" t="s">
        <v>12</v>
      </c>
      <c r="L430" s="74">
        <v>1352.9325842696628</v>
      </c>
      <c r="M430" s="75" t="s">
        <v>1303</v>
      </c>
      <c r="N430" s="76" t="s">
        <v>1304</v>
      </c>
    </row>
    <row r="431" spans="2:14" x14ac:dyDescent="0.35">
      <c r="B431" s="91" t="s">
        <v>916</v>
      </c>
      <c r="C431" s="71" t="s">
        <v>240</v>
      </c>
      <c r="D431" s="72" t="s">
        <v>1182</v>
      </c>
      <c r="E431" s="71" t="s">
        <v>16</v>
      </c>
      <c r="F431" s="71" t="s">
        <v>240</v>
      </c>
      <c r="G431" s="73" t="s">
        <v>916</v>
      </c>
      <c r="H431" s="73" t="s">
        <v>240</v>
      </c>
      <c r="I431" s="71" t="s">
        <v>1423</v>
      </c>
      <c r="J431" s="72" t="s">
        <v>173</v>
      </c>
      <c r="K431" s="71" t="s">
        <v>12</v>
      </c>
      <c r="L431" s="74">
        <v>13529.269662921348</v>
      </c>
      <c r="M431" s="78" t="s">
        <v>1302</v>
      </c>
      <c r="N431" s="79" t="s">
        <v>4090</v>
      </c>
    </row>
    <row r="432" spans="2:14" x14ac:dyDescent="0.35">
      <c r="B432" s="91" t="s">
        <v>917</v>
      </c>
      <c r="C432" s="71" t="s">
        <v>240</v>
      </c>
      <c r="D432" s="72" t="s">
        <v>1182</v>
      </c>
      <c r="E432" s="71" t="s">
        <v>16</v>
      </c>
      <c r="F432" s="71" t="s">
        <v>240</v>
      </c>
      <c r="G432" s="73" t="s">
        <v>917</v>
      </c>
      <c r="H432" s="73" t="s">
        <v>240</v>
      </c>
      <c r="I432" s="71" t="s">
        <v>1424</v>
      </c>
      <c r="J432" s="72" t="s">
        <v>170</v>
      </c>
      <c r="K432" s="71" t="s">
        <v>12</v>
      </c>
      <c r="L432" s="74">
        <v>1183.806179775281</v>
      </c>
      <c r="M432" s="78" t="s">
        <v>1302</v>
      </c>
      <c r="N432" s="76" t="s">
        <v>1304</v>
      </c>
    </row>
    <row r="433" spans="2:14" x14ac:dyDescent="0.35">
      <c r="B433" s="91" t="s">
        <v>918</v>
      </c>
      <c r="C433" s="71" t="s">
        <v>240</v>
      </c>
      <c r="D433" s="72" t="s">
        <v>1182</v>
      </c>
      <c r="E433" s="71" t="s">
        <v>11</v>
      </c>
      <c r="F433" s="71" t="s">
        <v>1183</v>
      </c>
      <c r="G433" s="73" t="s">
        <v>918</v>
      </c>
      <c r="H433" s="73" t="s">
        <v>1183</v>
      </c>
      <c r="I433" s="71" t="s">
        <v>1425</v>
      </c>
      <c r="J433" s="72" t="s">
        <v>170</v>
      </c>
      <c r="K433" s="71" t="s">
        <v>12</v>
      </c>
      <c r="L433" s="74">
        <v>193.30337078651684</v>
      </c>
      <c r="M433" s="75" t="s">
        <v>1303</v>
      </c>
      <c r="N433" s="76" t="s">
        <v>1304</v>
      </c>
    </row>
    <row r="434" spans="2:14" x14ac:dyDescent="0.35">
      <c r="B434" s="91" t="s">
        <v>919</v>
      </c>
      <c r="C434" s="71" t="s">
        <v>240</v>
      </c>
      <c r="D434" s="72" t="s">
        <v>1182</v>
      </c>
      <c r="E434" s="71" t="s">
        <v>11</v>
      </c>
      <c r="F434" s="71" t="s">
        <v>1183</v>
      </c>
      <c r="G434" s="73" t="s">
        <v>919</v>
      </c>
      <c r="H434" s="73" t="s">
        <v>1183</v>
      </c>
      <c r="I434" s="71" t="s">
        <v>1423</v>
      </c>
      <c r="J434" s="72" t="s">
        <v>173</v>
      </c>
      <c r="K434" s="71" t="s">
        <v>12</v>
      </c>
      <c r="L434" s="74">
        <v>1933.0786516853932</v>
      </c>
      <c r="M434" s="78" t="s">
        <v>1302</v>
      </c>
      <c r="N434" s="79" t="s">
        <v>4090</v>
      </c>
    </row>
    <row r="435" spans="2:14" x14ac:dyDescent="0.35">
      <c r="B435" s="91" t="s">
        <v>920</v>
      </c>
      <c r="C435" s="71" t="s">
        <v>240</v>
      </c>
      <c r="D435" s="72" t="s">
        <v>1182</v>
      </c>
      <c r="E435" s="71" t="s">
        <v>11</v>
      </c>
      <c r="F435" s="71" t="s">
        <v>1183</v>
      </c>
      <c r="G435" s="73" t="s">
        <v>920</v>
      </c>
      <c r="H435" s="73" t="s">
        <v>1183</v>
      </c>
      <c r="I435" s="71" t="s">
        <v>1424</v>
      </c>
      <c r="J435" s="72" t="s">
        <v>170</v>
      </c>
      <c r="K435" s="71" t="s">
        <v>12</v>
      </c>
      <c r="L435" s="74">
        <v>169.14044943820224</v>
      </c>
      <c r="M435" s="78" t="s">
        <v>1302</v>
      </c>
      <c r="N435" s="76" t="s">
        <v>1304</v>
      </c>
    </row>
    <row r="436" spans="2:14" x14ac:dyDescent="0.35">
      <c r="B436" s="91" t="s">
        <v>921</v>
      </c>
      <c r="C436" s="71" t="s">
        <v>1184</v>
      </c>
      <c r="D436" s="72" t="s">
        <v>1185</v>
      </c>
      <c r="E436" s="71" t="s">
        <v>108</v>
      </c>
      <c r="F436" s="71" t="s">
        <v>1186</v>
      </c>
      <c r="G436" s="73" t="s">
        <v>921</v>
      </c>
      <c r="H436" s="73" t="s">
        <v>2774</v>
      </c>
      <c r="I436" s="71" t="s">
        <v>1425</v>
      </c>
      <c r="J436" s="72" t="s">
        <v>170</v>
      </c>
      <c r="K436" s="71" t="s">
        <v>12</v>
      </c>
      <c r="L436" s="74">
        <v>5522.1910112359546</v>
      </c>
      <c r="M436" s="75" t="s">
        <v>1303</v>
      </c>
      <c r="N436" s="76" t="s">
        <v>1304</v>
      </c>
    </row>
    <row r="437" spans="2:14" x14ac:dyDescent="0.35">
      <c r="B437" s="91" t="s">
        <v>922</v>
      </c>
      <c r="C437" s="71" t="s">
        <v>1184</v>
      </c>
      <c r="D437" s="72" t="s">
        <v>1185</v>
      </c>
      <c r="E437" s="71" t="s">
        <v>108</v>
      </c>
      <c r="F437" s="71" t="s">
        <v>1186</v>
      </c>
      <c r="G437" s="73" t="s">
        <v>922</v>
      </c>
      <c r="H437" s="73" t="s">
        <v>2774</v>
      </c>
      <c r="I437" s="71" t="s">
        <v>1423</v>
      </c>
      <c r="J437" s="72" t="s">
        <v>173</v>
      </c>
      <c r="K437" s="71" t="s">
        <v>12</v>
      </c>
      <c r="L437" s="74">
        <v>55221.876404494382</v>
      </c>
      <c r="M437" s="78" t="s">
        <v>1302</v>
      </c>
      <c r="N437" s="79" t="s">
        <v>4090</v>
      </c>
    </row>
    <row r="438" spans="2:14" x14ac:dyDescent="0.35">
      <c r="B438" s="91" t="s">
        <v>923</v>
      </c>
      <c r="C438" s="71" t="s">
        <v>1184</v>
      </c>
      <c r="D438" s="72" t="s">
        <v>1185</v>
      </c>
      <c r="E438" s="71" t="s">
        <v>108</v>
      </c>
      <c r="F438" s="71" t="s">
        <v>1186</v>
      </c>
      <c r="G438" s="73" t="s">
        <v>923</v>
      </c>
      <c r="H438" s="73" t="s">
        <v>2774</v>
      </c>
      <c r="I438" s="71" t="s">
        <v>1424</v>
      </c>
      <c r="J438" s="72" t="s">
        <v>170</v>
      </c>
      <c r="K438" s="71" t="s">
        <v>12</v>
      </c>
      <c r="L438" s="74">
        <v>4831.9110486891377</v>
      </c>
      <c r="M438" s="78" t="s">
        <v>1302</v>
      </c>
      <c r="N438" s="76" t="s">
        <v>1304</v>
      </c>
    </row>
    <row r="439" spans="2:14" x14ac:dyDescent="0.35">
      <c r="B439" s="91" t="s">
        <v>924</v>
      </c>
      <c r="C439" s="71" t="s">
        <v>1184</v>
      </c>
      <c r="D439" s="72" t="s">
        <v>1185</v>
      </c>
      <c r="E439" s="71" t="s">
        <v>106</v>
      </c>
      <c r="F439" s="71" t="s">
        <v>1187</v>
      </c>
      <c r="G439" s="73" t="s">
        <v>924</v>
      </c>
      <c r="H439" s="73" t="s">
        <v>1187</v>
      </c>
      <c r="I439" s="71" t="s">
        <v>1425</v>
      </c>
      <c r="J439" s="72" t="s">
        <v>170</v>
      </c>
      <c r="K439" s="71" t="s">
        <v>12</v>
      </c>
      <c r="L439" s="74">
        <v>1104.4157303370787</v>
      </c>
      <c r="M439" s="75" t="s">
        <v>1303</v>
      </c>
      <c r="N439" s="76" t="s">
        <v>1304</v>
      </c>
    </row>
    <row r="440" spans="2:14" x14ac:dyDescent="0.35">
      <c r="B440" s="91" t="s">
        <v>925</v>
      </c>
      <c r="C440" s="71" t="s">
        <v>1184</v>
      </c>
      <c r="D440" s="72" t="s">
        <v>1185</v>
      </c>
      <c r="E440" s="71" t="s">
        <v>106</v>
      </c>
      <c r="F440" s="71" t="s">
        <v>1187</v>
      </c>
      <c r="G440" s="73" t="s">
        <v>925</v>
      </c>
      <c r="H440" s="73" t="s">
        <v>1187</v>
      </c>
      <c r="I440" s="71" t="s">
        <v>1423</v>
      </c>
      <c r="J440" s="72" t="s">
        <v>173</v>
      </c>
      <c r="K440" s="71" t="s">
        <v>12</v>
      </c>
      <c r="L440" s="74">
        <v>11044.134831460675</v>
      </c>
      <c r="M440" s="78" t="s">
        <v>1302</v>
      </c>
      <c r="N440" s="79" t="s">
        <v>4090</v>
      </c>
    </row>
    <row r="441" spans="2:14" x14ac:dyDescent="0.35">
      <c r="B441" s="91" t="s">
        <v>926</v>
      </c>
      <c r="C441" s="71" t="s">
        <v>1184</v>
      </c>
      <c r="D441" s="72" t="s">
        <v>1185</v>
      </c>
      <c r="E441" s="71" t="s">
        <v>106</v>
      </c>
      <c r="F441" s="71" t="s">
        <v>1187</v>
      </c>
      <c r="G441" s="73" t="s">
        <v>926</v>
      </c>
      <c r="H441" s="73" t="s">
        <v>1187</v>
      </c>
      <c r="I441" s="71" t="s">
        <v>1424</v>
      </c>
      <c r="J441" s="72" t="s">
        <v>170</v>
      </c>
      <c r="K441" s="71" t="s">
        <v>12</v>
      </c>
      <c r="L441" s="74">
        <v>966.36329588014985</v>
      </c>
      <c r="M441" s="78" t="s">
        <v>1302</v>
      </c>
      <c r="N441" s="76" t="s">
        <v>1304</v>
      </c>
    </row>
    <row r="442" spans="2:14" x14ac:dyDescent="0.35">
      <c r="B442" s="91" t="s">
        <v>927</v>
      </c>
      <c r="C442" s="71" t="s">
        <v>1184</v>
      </c>
      <c r="D442" s="72" t="s">
        <v>1185</v>
      </c>
      <c r="E442" s="71" t="s">
        <v>29</v>
      </c>
      <c r="F442" s="71" t="s">
        <v>1188</v>
      </c>
      <c r="G442" s="73" t="s">
        <v>927</v>
      </c>
      <c r="H442" s="73" t="s">
        <v>1188</v>
      </c>
      <c r="I442" s="71" t="s">
        <v>1425</v>
      </c>
      <c r="J442" s="72" t="s">
        <v>170</v>
      </c>
      <c r="K442" s="71" t="s">
        <v>12</v>
      </c>
      <c r="L442" s="74">
        <v>138.03370786516854</v>
      </c>
      <c r="M442" s="75" t="s">
        <v>1303</v>
      </c>
      <c r="N442" s="76" t="s">
        <v>1304</v>
      </c>
    </row>
    <row r="443" spans="2:14" x14ac:dyDescent="0.35">
      <c r="B443" s="91" t="s">
        <v>928</v>
      </c>
      <c r="C443" s="71" t="s">
        <v>1184</v>
      </c>
      <c r="D443" s="72" t="s">
        <v>1185</v>
      </c>
      <c r="E443" s="71" t="s">
        <v>29</v>
      </c>
      <c r="F443" s="71" t="s">
        <v>1188</v>
      </c>
      <c r="G443" s="73" t="s">
        <v>928</v>
      </c>
      <c r="H443" s="73" t="s">
        <v>1188</v>
      </c>
      <c r="I443" s="71" t="s">
        <v>1423</v>
      </c>
      <c r="J443" s="72" t="s">
        <v>173</v>
      </c>
      <c r="K443" s="71" t="s">
        <v>12</v>
      </c>
      <c r="L443" s="74">
        <v>1380.370786516854</v>
      </c>
      <c r="M443" s="78" t="s">
        <v>1302</v>
      </c>
      <c r="N443" s="79" t="s">
        <v>4090</v>
      </c>
    </row>
    <row r="444" spans="2:14" x14ac:dyDescent="0.35">
      <c r="B444" s="91" t="s">
        <v>929</v>
      </c>
      <c r="C444" s="71" t="s">
        <v>1184</v>
      </c>
      <c r="D444" s="72" t="s">
        <v>1185</v>
      </c>
      <c r="E444" s="71" t="s">
        <v>29</v>
      </c>
      <c r="F444" s="71" t="s">
        <v>1188</v>
      </c>
      <c r="G444" s="73" t="s">
        <v>929</v>
      </c>
      <c r="H444" s="73" t="s">
        <v>1188</v>
      </c>
      <c r="I444" s="71" t="s">
        <v>1424</v>
      </c>
      <c r="J444" s="72" t="s">
        <v>170</v>
      </c>
      <c r="K444" s="71" t="s">
        <v>12</v>
      </c>
      <c r="L444" s="74">
        <v>120.78370786516854</v>
      </c>
      <c r="M444" s="78" t="s">
        <v>1302</v>
      </c>
      <c r="N444" s="76" t="s">
        <v>1304</v>
      </c>
    </row>
    <row r="445" spans="2:14" x14ac:dyDescent="0.35">
      <c r="B445" s="91" t="s">
        <v>930</v>
      </c>
      <c r="C445" s="71" t="s">
        <v>1184</v>
      </c>
      <c r="D445" s="72" t="s">
        <v>1185</v>
      </c>
      <c r="E445" s="71" t="s">
        <v>11</v>
      </c>
      <c r="F445" s="71" t="s">
        <v>1184</v>
      </c>
      <c r="G445" s="73" t="s">
        <v>930</v>
      </c>
      <c r="H445" s="73" t="s">
        <v>1184</v>
      </c>
      <c r="I445" s="71" t="s">
        <v>1425</v>
      </c>
      <c r="J445" s="72" t="s">
        <v>170</v>
      </c>
      <c r="K445" s="71" t="s">
        <v>12</v>
      </c>
      <c r="L445" s="74">
        <v>724.7752808988763</v>
      </c>
      <c r="M445" s="75" t="s">
        <v>1303</v>
      </c>
      <c r="N445" s="76" t="s">
        <v>1304</v>
      </c>
    </row>
    <row r="446" spans="2:14" x14ac:dyDescent="0.35">
      <c r="B446" s="91" t="s">
        <v>931</v>
      </c>
      <c r="C446" s="71" t="s">
        <v>1184</v>
      </c>
      <c r="D446" s="72" t="s">
        <v>1185</v>
      </c>
      <c r="E446" s="71" t="s">
        <v>11</v>
      </c>
      <c r="F446" s="71" t="s">
        <v>1184</v>
      </c>
      <c r="G446" s="73" t="s">
        <v>931</v>
      </c>
      <c r="H446" s="73" t="s">
        <v>1184</v>
      </c>
      <c r="I446" s="71" t="s">
        <v>1423</v>
      </c>
      <c r="J446" s="72" t="s">
        <v>173</v>
      </c>
      <c r="K446" s="71" t="s">
        <v>12</v>
      </c>
      <c r="L446" s="74">
        <v>7247.8202247191011</v>
      </c>
      <c r="M446" s="78" t="s">
        <v>1302</v>
      </c>
      <c r="N446" s="79" t="s">
        <v>4090</v>
      </c>
    </row>
    <row r="447" spans="2:14" x14ac:dyDescent="0.35">
      <c r="B447" s="91" t="s">
        <v>932</v>
      </c>
      <c r="C447" s="71" t="s">
        <v>1184</v>
      </c>
      <c r="D447" s="72" t="s">
        <v>1185</v>
      </c>
      <c r="E447" s="71" t="s">
        <v>11</v>
      </c>
      <c r="F447" s="71" t="s">
        <v>1184</v>
      </c>
      <c r="G447" s="73" t="s">
        <v>932</v>
      </c>
      <c r="H447" s="73" t="s">
        <v>1184</v>
      </c>
      <c r="I447" s="71" t="s">
        <v>1424</v>
      </c>
      <c r="J447" s="72" t="s">
        <v>170</v>
      </c>
      <c r="K447" s="71" t="s">
        <v>12</v>
      </c>
      <c r="L447" s="74">
        <v>634.19194756554305</v>
      </c>
      <c r="M447" s="78" t="s">
        <v>1302</v>
      </c>
      <c r="N447" s="76" t="s">
        <v>1304</v>
      </c>
    </row>
    <row r="448" spans="2:14" x14ac:dyDescent="0.35">
      <c r="B448" s="91" t="s">
        <v>933</v>
      </c>
      <c r="C448" s="71" t="s">
        <v>1189</v>
      </c>
      <c r="D448" s="72" t="s">
        <v>1190</v>
      </c>
      <c r="E448" s="71" t="s">
        <v>29</v>
      </c>
      <c r="F448" s="71" t="s">
        <v>1191</v>
      </c>
      <c r="G448" s="73" t="s">
        <v>933</v>
      </c>
      <c r="H448" s="73" t="s">
        <v>1191</v>
      </c>
      <c r="I448" s="71" t="s">
        <v>1425</v>
      </c>
      <c r="J448" s="72" t="s">
        <v>170</v>
      </c>
      <c r="K448" s="71" t="s">
        <v>12</v>
      </c>
      <c r="L448" s="74">
        <v>138.03370786516854</v>
      </c>
      <c r="M448" s="75" t="s">
        <v>1303</v>
      </c>
      <c r="N448" s="76" t="s">
        <v>1304</v>
      </c>
    </row>
    <row r="449" spans="2:14" x14ac:dyDescent="0.35">
      <c r="B449" s="91" t="s">
        <v>934</v>
      </c>
      <c r="C449" s="71" t="s">
        <v>1189</v>
      </c>
      <c r="D449" s="72" t="s">
        <v>1190</v>
      </c>
      <c r="E449" s="71" t="s">
        <v>29</v>
      </c>
      <c r="F449" s="71" t="s">
        <v>1191</v>
      </c>
      <c r="G449" s="73" t="s">
        <v>934</v>
      </c>
      <c r="H449" s="73" t="s">
        <v>1191</v>
      </c>
      <c r="I449" s="71" t="s">
        <v>1424</v>
      </c>
      <c r="J449" s="72" t="s">
        <v>170</v>
      </c>
      <c r="K449" s="71" t="s">
        <v>12</v>
      </c>
      <c r="L449" s="74">
        <v>120.78370786516854</v>
      </c>
      <c r="M449" s="78" t="s">
        <v>1302</v>
      </c>
      <c r="N449" s="76" t="s">
        <v>1304</v>
      </c>
    </row>
    <row r="450" spans="2:14" x14ac:dyDescent="0.35">
      <c r="B450" s="91" t="s">
        <v>935</v>
      </c>
      <c r="C450" s="71" t="s">
        <v>1189</v>
      </c>
      <c r="D450" s="72" t="s">
        <v>1190</v>
      </c>
      <c r="E450" s="71" t="s">
        <v>29</v>
      </c>
      <c r="F450" s="71" t="s">
        <v>1191</v>
      </c>
      <c r="G450" s="73" t="s">
        <v>935</v>
      </c>
      <c r="H450" s="73" t="s">
        <v>1191</v>
      </c>
      <c r="I450" s="71" t="s">
        <v>1423</v>
      </c>
      <c r="J450" s="72" t="s">
        <v>173</v>
      </c>
      <c r="K450" s="71" t="s">
        <v>12</v>
      </c>
      <c r="L450" s="74">
        <v>1380.370786516854</v>
      </c>
      <c r="M450" s="78" t="s">
        <v>1302</v>
      </c>
      <c r="N450" s="79" t="s">
        <v>4090</v>
      </c>
    </row>
    <row r="451" spans="2:14" x14ac:dyDescent="0.35">
      <c r="B451" s="91" t="s">
        <v>936</v>
      </c>
      <c r="C451" s="71" t="s">
        <v>1189</v>
      </c>
      <c r="D451" s="72" t="s">
        <v>1190</v>
      </c>
      <c r="E451" s="71" t="s">
        <v>11</v>
      </c>
      <c r="F451" s="71" t="s">
        <v>1189</v>
      </c>
      <c r="G451" s="73" t="s">
        <v>936</v>
      </c>
      <c r="H451" s="73" t="s">
        <v>1189</v>
      </c>
      <c r="I451" s="71" t="s">
        <v>1425</v>
      </c>
      <c r="J451" s="72" t="s">
        <v>170</v>
      </c>
      <c r="K451" s="71" t="s">
        <v>12</v>
      </c>
      <c r="L451" s="74">
        <v>345.15730337078651</v>
      </c>
      <c r="M451" s="75" t="s">
        <v>1303</v>
      </c>
      <c r="N451" s="76" t="s">
        <v>1304</v>
      </c>
    </row>
    <row r="452" spans="2:14" x14ac:dyDescent="0.35">
      <c r="B452" s="91" t="s">
        <v>937</v>
      </c>
      <c r="C452" s="71" t="s">
        <v>1189</v>
      </c>
      <c r="D452" s="72" t="s">
        <v>1190</v>
      </c>
      <c r="E452" s="71" t="s">
        <v>11</v>
      </c>
      <c r="F452" s="71" t="s">
        <v>1189</v>
      </c>
      <c r="G452" s="73" t="s">
        <v>937</v>
      </c>
      <c r="H452" s="73" t="s">
        <v>1189</v>
      </c>
      <c r="I452" s="71" t="s">
        <v>1424</v>
      </c>
      <c r="J452" s="72" t="s">
        <v>170</v>
      </c>
      <c r="K452" s="71" t="s">
        <v>12</v>
      </c>
      <c r="L452" s="74">
        <v>302.00561797752806</v>
      </c>
      <c r="M452" s="78" t="s">
        <v>1302</v>
      </c>
      <c r="N452" s="76" t="s">
        <v>1304</v>
      </c>
    </row>
    <row r="453" spans="2:14" x14ac:dyDescent="0.35">
      <c r="B453" s="91" t="s">
        <v>938</v>
      </c>
      <c r="C453" s="71" t="s">
        <v>1189</v>
      </c>
      <c r="D453" s="72" t="s">
        <v>1190</v>
      </c>
      <c r="E453" s="71" t="s">
        <v>11</v>
      </c>
      <c r="F453" s="71" t="s">
        <v>1189</v>
      </c>
      <c r="G453" s="73" t="s">
        <v>938</v>
      </c>
      <c r="H453" s="73" t="s">
        <v>1189</v>
      </c>
      <c r="I453" s="71" t="s">
        <v>1423</v>
      </c>
      <c r="J453" s="72" t="s">
        <v>173</v>
      </c>
      <c r="K453" s="71" t="s">
        <v>12</v>
      </c>
      <c r="L453" s="74">
        <v>3451.5168539325841</v>
      </c>
      <c r="M453" s="78" t="s">
        <v>1302</v>
      </c>
      <c r="N453" s="79" t="s">
        <v>4090</v>
      </c>
    </row>
    <row r="454" spans="2:14" x14ac:dyDescent="0.35">
      <c r="B454" s="91" t="s">
        <v>939</v>
      </c>
      <c r="C454" s="71" t="s">
        <v>1192</v>
      </c>
      <c r="D454" s="72" t="s">
        <v>1193</v>
      </c>
      <c r="E454" s="71" t="s">
        <v>108</v>
      </c>
      <c r="F454" s="71" t="s">
        <v>1194</v>
      </c>
      <c r="G454" s="73" t="s">
        <v>939</v>
      </c>
      <c r="H454" s="73" t="s">
        <v>1194</v>
      </c>
      <c r="I454" s="71" t="s">
        <v>1425</v>
      </c>
      <c r="J454" s="72" t="s">
        <v>170</v>
      </c>
      <c r="K454" s="71" t="s">
        <v>12</v>
      </c>
      <c r="L454" s="74">
        <v>1104.4157303370787</v>
      </c>
      <c r="M454" s="75" t="s">
        <v>1303</v>
      </c>
      <c r="N454" s="76" t="s">
        <v>1304</v>
      </c>
    </row>
    <row r="455" spans="2:14" x14ac:dyDescent="0.35">
      <c r="B455" s="91" t="s">
        <v>940</v>
      </c>
      <c r="C455" s="71" t="s">
        <v>1192</v>
      </c>
      <c r="D455" s="72" t="s">
        <v>1193</v>
      </c>
      <c r="E455" s="71" t="s">
        <v>108</v>
      </c>
      <c r="F455" s="71" t="s">
        <v>1194</v>
      </c>
      <c r="G455" s="73" t="s">
        <v>940</v>
      </c>
      <c r="H455" s="73" t="s">
        <v>1194</v>
      </c>
      <c r="I455" s="71" t="s">
        <v>1423</v>
      </c>
      <c r="J455" s="72" t="s">
        <v>173</v>
      </c>
      <c r="K455" s="71" t="s">
        <v>12</v>
      </c>
      <c r="L455" s="74">
        <v>11044.134831460675</v>
      </c>
      <c r="M455" s="78" t="s">
        <v>1302</v>
      </c>
      <c r="N455" s="79" t="s">
        <v>4090</v>
      </c>
    </row>
    <row r="456" spans="2:14" x14ac:dyDescent="0.35">
      <c r="B456" s="91" t="s">
        <v>941</v>
      </c>
      <c r="C456" s="71" t="s">
        <v>1192</v>
      </c>
      <c r="D456" s="72" t="s">
        <v>1193</v>
      </c>
      <c r="E456" s="71" t="s">
        <v>108</v>
      </c>
      <c r="F456" s="71" t="s">
        <v>1194</v>
      </c>
      <c r="G456" s="73" t="s">
        <v>941</v>
      </c>
      <c r="H456" s="73" t="s">
        <v>1194</v>
      </c>
      <c r="I456" s="71" t="s">
        <v>1424</v>
      </c>
      <c r="J456" s="72" t="s">
        <v>170</v>
      </c>
      <c r="K456" s="71" t="s">
        <v>12</v>
      </c>
      <c r="L456" s="74">
        <v>966.36329588014985</v>
      </c>
      <c r="M456" s="78" t="s">
        <v>1302</v>
      </c>
      <c r="N456" s="76" t="s">
        <v>1304</v>
      </c>
    </row>
    <row r="457" spans="2:14" x14ac:dyDescent="0.35">
      <c r="B457" s="91" t="s">
        <v>942</v>
      </c>
      <c r="C457" s="71" t="s">
        <v>1192</v>
      </c>
      <c r="D457" s="72" t="s">
        <v>1193</v>
      </c>
      <c r="E457" s="71" t="s">
        <v>106</v>
      </c>
      <c r="F457" s="71" t="s">
        <v>1195</v>
      </c>
      <c r="G457" s="73" t="s">
        <v>942</v>
      </c>
      <c r="H457" s="73" t="s">
        <v>1195</v>
      </c>
      <c r="I457" s="71" t="s">
        <v>1425</v>
      </c>
      <c r="J457" s="72" t="s">
        <v>170</v>
      </c>
      <c r="K457" s="71" t="s">
        <v>12</v>
      </c>
      <c r="L457" s="74">
        <v>138.03370786516854</v>
      </c>
      <c r="M457" s="75" t="s">
        <v>1303</v>
      </c>
      <c r="N457" s="76" t="s">
        <v>1304</v>
      </c>
    </row>
    <row r="458" spans="2:14" x14ac:dyDescent="0.35">
      <c r="B458" s="91" t="s">
        <v>943</v>
      </c>
      <c r="C458" s="71" t="s">
        <v>1192</v>
      </c>
      <c r="D458" s="72" t="s">
        <v>1193</v>
      </c>
      <c r="E458" s="71" t="s">
        <v>106</v>
      </c>
      <c r="F458" s="71" t="s">
        <v>1195</v>
      </c>
      <c r="G458" s="73" t="s">
        <v>943</v>
      </c>
      <c r="H458" s="73" t="s">
        <v>1195</v>
      </c>
      <c r="I458" s="71" t="s">
        <v>1423</v>
      </c>
      <c r="J458" s="72" t="s">
        <v>173</v>
      </c>
      <c r="K458" s="71" t="s">
        <v>12</v>
      </c>
      <c r="L458" s="74">
        <v>1380.370786516854</v>
      </c>
      <c r="M458" s="78" t="s">
        <v>1302</v>
      </c>
      <c r="N458" s="79" t="s">
        <v>4090</v>
      </c>
    </row>
    <row r="459" spans="2:14" x14ac:dyDescent="0.35">
      <c r="B459" s="91" t="s">
        <v>944</v>
      </c>
      <c r="C459" s="71" t="s">
        <v>1192</v>
      </c>
      <c r="D459" s="72" t="s">
        <v>1193</v>
      </c>
      <c r="E459" s="71" t="s">
        <v>106</v>
      </c>
      <c r="F459" s="71" t="s">
        <v>1195</v>
      </c>
      <c r="G459" s="73" t="s">
        <v>944</v>
      </c>
      <c r="H459" s="73" t="s">
        <v>1195</v>
      </c>
      <c r="I459" s="71" t="s">
        <v>1424</v>
      </c>
      <c r="J459" s="72" t="s">
        <v>170</v>
      </c>
      <c r="K459" s="71" t="s">
        <v>12</v>
      </c>
      <c r="L459" s="74">
        <v>120.78370786516854</v>
      </c>
      <c r="M459" s="78" t="s">
        <v>1302</v>
      </c>
      <c r="N459" s="76" t="s">
        <v>1304</v>
      </c>
    </row>
    <row r="460" spans="2:14" x14ac:dyDescent="0.35">
      <c r="B460" s="91" t="s">
        <v>945</v>
      </c>
      <c r="C460" s="71" t="s">
        <v>1192</v>
      </c>
      <c r="D460" s="72" t="s">
        <v>1193</v>
      </c>
      <c r="E460" s="71" t="s">
        <v>11</v>
      </c>
      <c r="F460" s="71" t="s">
        <v>1192</v>
      </c>
      <c r="G460" s="73" t="s">
        <v>945</v>
      </c>
      <c r="H460" s="73" t="s">
        <v>1192</v>
      </c>
      <c r="I460" s="71" t="s">
        <v>1425</v>
      </c>
      <c r="J460" s="72" t="s">
        <v>170</v>
      </c>
      <c r="K460" s="71" t="s">
        <v>12</v>
      </c>
      <c r="L460" s="74">
        <v>724.7752808988763</v>
      </c>
      <c r="M460" s="75" t="s">
        <v>1303</v>
      </c>
      <c r="N460" s="76" t="s">
        <v>1304</v>
      </c>
    </row>
    <row r="461" spans="2:14" x14ac:dyDescent="0.35">
      <c r="B461" s="91" t="s">
        <v>946</v>
      </c>
      <c r="C461" s="71" t="s">
        <v>1192</v>
      </c>
      <c r="D461" s="72" t="s">
        <v>1193</v>
      </c>
      <c r="E461" s="71" t="s">
        <v>11</v>
      </c>
      <c r="F461" s="71" t="s">
        <v>1192</v>
      </c>
      <c r="G461" s="73" t="s">
        <v>946</v>
      </c>
      <c r="H461" s="73" t="s">
        <v>1192</v>
      </c>
      <c r="I461" s="71" t="s">
        <v>1423</v>
      </c>
      <c r="J461" s="72" t="s">
        <v>173</v>
      </c>
      <c r="K461" s="71" t="s">
        <v>12</v>
      </c>
      <c r="L461" s="74">
        <v>7247.8202247191011</v>
      </c>
      <c r="M461" s="78" t="s">
        <v>1302</v>
      </c>
      <c r="N461" s="79" t="s">
        <v>4090</v>
      </c>
    </row>
    <row r="462" spans="2:14" x14ac:dyDescent="0.35">
      <c r="B462" s="91" t="s">
        <v>947</v>
      </c>
      <c r="C462" s="71" t="s">
        <v>1192</v>
      </c>
      <c r="D462" s="72" t="s">
        <v>1193</v>
      </c>
      <c r="E462" s="71" t="s">
        <v>11</v>
      </c>
      <c r="F462" s="71" t="s">
        <v>1192</v>
      </c>
      <c r="G462" s="73" t="s">
        <v>947</v>
      </c>
      <c r="H462" s="73" t="s">
        <v>1192</v>
      </c>
      <c r="I462" s="71" t="s">
        <v>1424</v>
      </c>
      <c r="J462" s="72" t="s">
        <v>170</v>
      </c>
      <c r="K462" s="71" t="s">
        <v>12</v>
      </c>
      <c r="L462" s="74">
        <v>634.19194756554305</v>
      </c>
      <c r="M462" s="78" t="s">
        <v>1302</v>
      </c>
      <c r="N462" s="76" t="s">
        <v>1304</v>
      </c>
    </row>
    <row r="463" spans="2:14" x14ac:dyDescent="0.35">
      <c r="B463" s="91" t="s">
        <v>948</v>
      </c>
      <c r="C463" s="71" t="s">
        <v>1196</v>
      </c>
      <c r="D463" s="72" t="s">
        <v>1197</v>
      </c>
      <c r="E463" s="71" t="s">
        <v>16</v>
      </c>
      <c r="F463" s="71" t="s">
        <v>1198</v>
      </c>
      <c r="G463" s="73" t="s">
        <v>948</v>
      </c>
      <c r="H463" s="73" t="s">
        <v>1198</v>
      </c>
      <c r="I463" s="71" t="s">
        <v>1425</v>
      </c>
      <c r="J463" s="72" t="s">
        <v>170</v>
      </c>
      <c r="K463" s="71" t="s">
        <v>12</v>
      </c>
      <c r="L463" s="74">
        <v>193.30337078651684</v>
      </c>
      <c r="M463" s="75" t="s">
        <v>1303</v>
      </c>
      <c r="N463" s="76" t="s">
        <v>1304</v>
      </c>
    </row>
    <row r="464" spans="2:14" x14ac:dyDescent="0.35">
      <c r="B464" s="91" t="s">
        <v>949</v>
      </c>
      <c r="C464" s="71" t="s">
        <v>1196</v>
      </c>
      <c r="D464" s="72" t="s">
        <v>1197</v>
      </c>
      <c r="E464" s="71" t="s">
        <v>16</v>
      </c>
      <c r="F464" s="71" t="s">
        <v>1198</v>
      </c>
      <c r="G464" s="73" t="s">
        <v>949</v>
      </c>
      <c r="H464" s="73" t="s">
        <v>1198</v>
      </c>
      <c r="I464" s="71" t="s">
        <v>1423</v>
      </c>
      <c r="J464" s="72" t="s">
        <v>173</v>
      </c>
      <c r="K464" s="71" t="s">
        <v>12</v>
      </c>
      <c r="L464" s="74">
        <v>1933.0786516853932</v>
      </c>
      <c r="M464" s="78" t="s">
        <v>1302</v>
      </c>
      <c r="N464" s="79" t="s">
        <v>4090</v>
      </c>
    </row>
    <row r="465" spans="2:14" x14ac:dyDescent="0.35">
      <c r="B465" s="91" t="s">
        <v>950</v>
      </c>
      <c r="C465" s="71" t="s">
        <v>1196</v>
      </c>
      <c r="D465" s="72" t="s">
        <v>1197</v>
      </c>
      <c r="E465" s="71" t="s">
        <v>16</v>
      </c>
      <c r="F465" s="71" t="s">
        <v>1198</v>
      </c>
      <c r="G465" s="73" t="s">
        <v>950</v>
      </c>
      <c r="H465" s="73" t="s">
        <v>1198</v>
      </c>
      <c r="I465" s="71" t="s">
        <v>1424</v>
      </c>
      <c r="J465" s="72" t="s">
        <v>170</v>
      </c>
      <c r="K465" s="71" t="s">
        <v>12</v>
      </c>
      <c r="L465" s="74">
        <v>169.14044943820224</v>
      </c>
      <c r="M465" s="78" t="s">
        <v>1302</v>
      </c>
      <c r="N465" s="76" t="s">
        <v>1304</v>
      </c>
    </row>
    <row r="466" spans="2:14" x14ac:dyDescent="0.35">
      <c r="B466" s="91" t="s">
        <v>951</v>
      </c>
      <c r="C466" s="71" t="s">
        <v>1196</v>
      </c>
      <c r="D466" s="72" t="s">
        <v>1197</v>
      </c>
      <c r="E466" s="71" t="s">
        <v>11</v>
      </c>
      <c r="F466" s="71" t="s">
        <v>1196</v>
      </c>
      <c r="G466" s="73" t="s">
        <v>951</v>
      </c>
      <c r="H466" s="73" t="s">
        <v>1196</v>
      </c>
      <c r="I466" s="71" t="s">
        <v>1425</v>
      </c>
      <c r="J466" s="72" t="s">
        <v>170</v>
      </c>
      <c r="K466" s="71" t="s">
        <v>12</v>
      </c>
      <c r="L466" s="74">
        <v>1352.9325842696628</v>
      </c>
      <c r="M466" s="75" t="s">
        <v>1303</v>
      </c>
      <c r="N466" s="76" t="s">
        <v>1304</v>
      </c>
    </row>
    <row r="467" spans="2:14" x14ac:dyDescent="0.35">
      <c r="B467" s="91" t="s">
        <v>952</v>
      </c>
      <c r="C467" s="71" t="s">
        <v>1196</v>
      </c>
      <c r="D467" s="72" t="s">
        <v>1197</v>
      </c>
      <c r="E467" s="71" t="s">
        <v>11</v>
      </c>
      <c r="F467" s="71" t="s">
        <v>1196</v>
      </c>
      <c r="G467" s="73" t="s">
        <v>952</v>
      </c>
      <c r="H467" s="73" t="s">
        <v>1196</v>
      </c>
      <c r="I467" s="71" t="s">
        <v>1423</v>
      </c>
      <c r="J467" s="72" t="s">
        <v>173</v>
      </c>
      <c r="K467" s="71" t="s">
        <v>12</v>
      </c>
      <c r="L467" s="74">
        <v>13529.269662921348</v>
      </c>
      <c r="M467" s="78" t="s">
        <v>1302</v>
      </c>
      <c r="N467" s="79" t="s">
        <v>4090</v>
      </c>
    </row>
    <row r="468" spans="2:14" x14ac:dyDescent="0.35">
      <c r="B468" s="91" t="s">
        <v>953</v>
      </c>
      <c r="C468" s="71" t="s">
        <v>1196</v>
      </c>
      <c r="D468" s="72" t="s">
        <v>1197</v>
      </c>
      <c r="E468" s="71" t="s">
        <v>11</v>
      </c>
      <c r="F468" s="71" t="s">
        <v>1196</v>
      </c>
      <c r="G468" s="73" t="s">
        <v>953</v>
      </c>
      <c r="H468" s="73" t="s">
        <v>1196</v>
      </c>
      <c r="I468" s="71" t="s">
        <v>1424</v>
      </c>
      <c r="J468" s="72" t="s">
        <v>170</v>
      </c>
      <c r="K468" s="71" t="s">
        <v>12</v>
      </c>
      <c r="L468" s="74">
        <v>1183.806179775281</v>
      </c>
      <c r="M468" s="78" t="s">
        <v>1302</v>
      </c>
      <c r="N468" s="76" t="s">
        <v>1304</v>
      </c>
    </row>
    <row r="469" spans="2:14" x14ac:dyDescent="0.35">
      <c r="B469" s="91" t="s">
        <v>954</v>
      </c>
      <c r="C469" s="71" t="s">
        <v>1199</v>
      </c>
      <c r="D469" s="72" t="s">
        <v>1200</v>
      </c>
      <c r="E469" s="71" t="s">
        <v>29</v>
      </c>
      <c r="F469" s="71" t="s">
        <v>1201</v>
      </c>
      <c r="G469" s="73" t="s">
        <v>954</v>
      </c>
      <c r="H469" s="73" t="s">
        <v>1201</v>
      </c>
      <c r="I469" s="71" t="s">
        <v>1425</v>
      </c>
      <c r="J469" s="72" t="s">
        <v>170</v>
      </c>
      <c r="K469" s="71" t="s">
        <v>12</v>
      </c>
      <c r="L469" s="74">
        <v>193.30337078651684</v>
      </c>
      <c r="M469" s="75" t="s">
        <v>1303</v>
      </c>
      <c r="N469" s="76" t="s">
        <v>1304</v>
      </c>
    </row>
    <row r="470" spans="2:14" x14ac:dyDescent="0.35">
      <c r="B470" s="91" t="s">
        <v>955</v>
      </c>
      <c r="C470" s="71" t="s">
        <v>1199</v>
      </c>
      <c r="D470" s="72" t="s">
        <v>1200</v>
      </c>
      <c r="E470" s="71" t="s">
        <v>29</v>
      </c>
      <c r="F470" s="71" t="s">
        <v>1201</v>
      </c>
      <c r="G470" s="73" t="s">
        <v>955</v>
      </c>
      <c r="H470" s="73" t="s">
        <v>1201</v>
      </c>
      <c r="I470" s="71" t="s">
        <v>1423</v>
      </c>
      <c r="J470" s="72" t="s">
        <v>173</v>
      </c>
      <c r="K470" s="71" t="s">
        <v>12</v>
      </c>
      <c r="L470" s="74">
        <v>1933.0786516853932</v>
      </c>
      <c r="M470" s="78" t="s">
        <v>1302</v>
      </c>
      <c r="N470" s="79" t="s">
        <v>4090</v>
      </c>
    </row>
    <row r="471" spans="2:14" x14ac:dyDescent="0.35">
      <c r="B471" s="91" t="s">
        <v>956</v>
      </c>
      <c r="C471" s="71" t="s">
        <v>1199</v>
      </c>
      <c r="D471" s="72" t="s">
        <v>1200</v>
      </c>
      <c r="E471" s="71" t="s">
        <v>29</v>
      </c>
      <c r="F471" s="71" t="s">
        <v>1201</v>
      </c>
      <c r="G471" s="73" t="s">
        <v>956</v>
      </c>
      <c r="H471" s="73" t="s">
        <v>1201</v>
      </c>
      <c r="I471" s="71" t="s">
        <v>1424</v>
      </c>
      <c r="J471" s="72" t="s">
        <v>170</v>
      </c>
      <c r="K471" s="71" t="s">
        <v>12</v>
      </c>
      <c r="L471" s="74">
        <v>169.14044943820224</v>
      </c>
      <c r="M471" s="78" t="s">
        <v>1302</v>
      </c>
      <c r="N471" s="76" t="s">
        <v>1304</v>
      </c>
    </row>
    <row r="472" spans="2:14" x14ac:dyDescent="0.35">
      <c r="B472" s="91" t="s">
        <v>957</v>
      </c>
      <c r="C472" s="71" t="s">
        <v>1199</v>
      </c>
      <c r="D472" s="72" t="s">
        <v>1200</v>
      </c>
      <c r="E472" s="71" t="s">
        <v>16</v>
      </c>
      <c r="F472" s="71" t="s">
        <v>1202</v>
      </c>
      <c r="G472" s="73" t="s">
        <v>957</v>
      </c>
      <c r="H472" s="73" t="s">
        <v>1202</v>
      </c>
      <c r="I472" s="71" t="s">
        <v>1425</v>
      </c>
      <c r="J472" s="72" t="s">
        <v>170</v>
      </c>
      <c r="K472" s="71" t="s">
        <v>12</v>
      </c>
      <c r="L472" s="74">
        <v>25.775280898876407</v>
      </c>
      <c r="M472" s="75" t="s">
        <v>1303</v>
      </c>
      <c r="N472" s="76" t="s">
        <v>1304</v>
      </c>
    </row>
    <row r="473" spans="2:14" x14ac:dyDescent="0.35">
      <c r="B473" s="91" t="s">
        <v>958</v>
      </c>
      <c r="C473" s="71" t="s">
        <v>1199</v>
      </c>
      <c r="D473" s="72" t="s">
        <v>1200</v>
      </c>
      <c r="E473" s="71" t="s">
        <v>16</v>
      </c>
      <c r="F473" s="71" t="s">
        <v>1202</v>
      </c>
      <c r="G473" s="73" t="s">
        <v>958</v>
      </c>
      <c r="H473" s="73" t="s">
        <v>1202</v>
      </c>
      <c r="I473" s="71" t="s">
        <v>1423</v>
      </c>
      <c r="J473" s="72" t="s">
        <v>173</v>
      </c>
      <c r="K473" s="71" t="s">
        <v>12</v>
      </c>
      <c r="L473" s="74">
        <v>257.66292134831457</v>
      </c>
      <c r="M473" s="78" t="s">
        <v>1302</v>
      </c>
      <c r="N473" s="79" t="s">
        <v>4090</v>
      </c>
    </row>
    <row r="474" spans="2:14" x14ac:dyDescent="0.35">
      <c r="B474" s="91" t="s">
        <v>959</v>
      </c>
      <c r="C474" s="71" t="s">
        <v>1199</v>
      </c>
      <c r="D474" s="72" t="s">
        <v>1200</v>
      </c>
      <c r="E474" s="71" t="s">
        <v>16</v>
      </c>
      <c r="F474" s="71" t="s">
        <v>1202</v>
      </c>
      <c r="G474" s="73" t="s">
        <v>959</v>
      </c>
      <c r="H474" s="73" t="s">
        <v>1202</v>
      </c>
      <c r="I474" s="71" t="s">
        <v>1424</v>
      </c>
      <c r="J474" s="72" t="s">
        <v>170</v>
      </c>
      <c r="K474" s="71" t="s">
        <v>12</v>
      </c>
      <c r="L474" s="74">
        <v>22.544007490636705</v>
      </c>
      <c r="M474" s="78" t="s">
        <v>1302</v>
      </c>
      <c r="N474" s="76" t="s">
        <v>1304</v>
      </c>
    </row>
    <row r="475" spans="2:14" x14ac:dyDescent="0.35">
      <c r="B475" s="91" t="s">
        <v>960</v>
      </c>
      <c r="C475" s="71" t="s">
        <v>1199</v>
      </c>
      <c r="D475" s="72" t="s">
        <v>1200</v>
      </c>
      <c r="E475" s="71" t="s">
        <v>11</v>
      </c>
      <c r="F475" s="71" t="s">
        <v>1199</v>
      </c>
      <c r="G475" s="73" t="s">
        <v>960</v>
      </c>
      <c r="H475" s="73" t="s">
        <v>1199</v>
      </c>
      <c r="I475" s="71" t="s">
        <v>1425</v>
      </c>
      <c r="J475" s="72" t="s">
        <v>170</v>
      </c>
      <c r="K475" s="71" t="s">
        <v>12</v>
      </c>
      <c r="L475" s="74">
        <v>869.76404494382029</v>
      </c>
      <c r="M475" s="75" t="s">
        <v>1303</v>
      </c>
      <c r="N475" s="76" t="s">
        <v>1304</v>
      </c>
    </row>
    <row r="476" spans="2:14" x14ac:dyDescent="0.35">
      <c r="B476" s="91" t="s">
        <v>961</v>
      </c>
      <c r="C476" s="71" t="s">
        <v>1199</v>
      </c>
      <c r="D476" s="72" t="s">
        <v>1200</v>
      </c>
      <c r="E476" s="71" t="s">
        <v>11</v>
      </c>
      <c r="F476" s="71" t="s">
        <v>1199</v>
      </c>
      <c r="G476" s="73" t="s">
        <v>961</v>
      </c>
      <c r="H476" s="73" t="s">
        <v>1199</v>
      </c>
      <c r="I476" s="71" t="s">
        <v>1423</v>
      </c>
      <c r="J476" s="72" t="s">
        <v>173</v>
      </c>
      <c r="K476" s="71" t="s">
        <v>12</v>
      </c>
      <c r="L476" s="74">
        <v>8697.7191011235955</v>
      </c>
      <c r="M476" s="78" t="s">
        <v>1302</v>
      </c>
      <c r="N476" s="79" t="s">
        <v>4090</v>
      </c>
    </row>
    <row r="477" spans="2:14" x14ac:dyDescent="0.35">
      <c r="B477" s="91" t="s">
        <v>962</v>
      </c>
      <c r="C477" s="71" t="s">
        <v>1199</v>
      </c>
      <c r="D477" s="72" t="s">
        <v>1200</v>
      </c>
      <c r="E477" s="71" t="s">
        <v>11</v>
      </c>
      <c r="F477" s="71" t="s">
        <v>1199</v>
      </c>
      <c r="G477" s="73" t="s">
        <v>962</v>
      </c>
      <c r="H477" s="73" t="s">
        <v>1199</v>
      </c>
      <c r="I477" s="71" t="s">
        <v>1424</v>
      </c>
      <c r="J477" s="72" t="s">
        <v>170</v>
      </c>
      <c r="K477" s="71" t="s">
        <v>12</v>
      </c>
      <c r="L477" s="74">
        <v>761.0571161048689</v>
      </c>
      <c r="M477" s="78" t="s">
        <v>1302</v>
      </c>
      <c r="N477" s="76" t="s">
        <v>1304</v>
      </c>
    </row>
    <row r="478" spans="2:14" x14ac:dyDescent="0.35">
      <c r="B478" s="91" t="s">
        <v>963</v>
      </c>
      <c r="C478" s="71" t="s">
        <v>1199</v>
      </c>
      <c r="D478" s="72" t="s">
        <v>1200</v>
      </c>
      <c r="E478" s="71" t="s">
        <v>36</v>
      </c>
      <c r="F478" s="71" t="s">
        <v>1203</v>
      </c>
      <c r="G478" s="73" t="s">
        <v>963</v>
      </c>
      <c r="H478" s="73" t="s">
        <v>1203</v>
      </c>
      <c r="I478" s="71" t="s">
        <v>1425</v>
      </c>
      <c r="J478" s="72" t="s">
        <v>170</v>
      </c>
      <c r="K478" s="71" t="s">
        <v>12</v>
      </c>
      <c r="L478" s="74">
        <v>9019.5168539325841</v>
      </c>
      <c r="M478" s="75" t="s">
        <v>1303</v>
      </c>
      <c r="N478" s="76" t="s">
        <v>1304</v>
      </c>
    </row>
    <row r="479" spans="2:14" x14ac:dyDescent="0.35">
      <c r="B479" s="91" t="s">
        <v>964</v>
      </c>
      <c r="C479" s="71" t="s">
        <v>1199</v>
      </c>
      <c r="D479" s="72" t="s">
        <v>1200</v>
      </c>
      <c r="E479" s="71" t="s">
        <v>36</v>
      </c>
      <c r="F479" s="71" t="s">
        <v>1203</v>
      </c>
      <c r="G479" s="73" t="s">
        <v>964</v>
      </c>
      <c r="H479" s="73" t="s">
        <v>1203</v>
      </c>
      <c r="I479" s="71" t="s">
        <v>1423</v>
      </c>
      <c r="J479" s="72" t="s">
        <v>173</v>
      </c>
      <c r="K479" s="71" t="s">
        <v>12</v>
      </c>
      <c r="L479" s="74">
        <v>90195.168539325838</v>
      </c>
      <c r="M479" s="78" t="s">
        <v>1302</v>
      </c>
      <c r="N479" s="79" t="s">
        <v>4090</v>
      </c>
    </row>
    <row r="480" spans="2:14" x14ac:dyDescent="0.35">
      <c r="B480" s="91" t="s">
        <v>965</v>
      </c>
      <c r="C480" s="71" t="s">
        <v>1199</v>
      </c>
      <c r="D480" s="72" t="s">
        <v>1200</v>
      </c>
      <c r="E480" s="71" t="s">
        <v>36</v>
      </c>
      <c r="F480" s="71" t="s">
        <v>1203</v>
      </c>
      <c r="G480" s="73" t="s">
        <v>965</v>
      </c>
      <c r="H480" s="73" t="s">
        <v>1203</v>
      </c>
      <c r="I480" s="71" t="s">
        <v>1424</v>
      </c>
      <c r="J480" s="72" t="s">
        <v>170</v>
      </c>
      <c r="K480" s="71" t="s">
        <v>12</v>
      </c>
      <c r="L480" s="74">
        <v>7892.0777153558047</v>
      </c>
      <c r="M480" s="78" t="s">
        <v>1302</v>
      </c>
      <c r="N480" s="76" t="s">
        <v>1304</v>
      </c>
    </row>
    <row r="481" spans="2:14" x14ac:dyDescent="0.35">
      <c r="B481" s="91" t="s">
        <v>966</v>
      </c>
      <c r="C481" s="71" t="s">
        <v>1204</v>
      </c>
      <c r="D481" s="72" t="s">
        <v>1205</v>
      </c>
      <c r="E481" s="71" t="s">
        <v>11</v>
      </c>
      <c r="F481" s="71" t="s">
        <v>1204</v>
      </c>
      <c r="G481" s="73" t="s">
        <v>966</v>
      </c>
      <c r="H481" s="73" t="s">
        <v>1204</v>
      </c>
      <c r="I481" s="71" t="s">
        <v>1425</v>
      </c>
      <c r="J481" s="72" t="s">
        <v>170</v>
      </c>
      <c r="K481" s="71" t="s">
        <v>12</v>
      </c>
      <c r="L481" s="74">
        <v>322.14606741573033</v>
      </c>
      <c r="M481" s="75" t="s">
        <v>1303</v>
      </c>
      <c r="N481" s="76" t="s">
        <v>1304</v>
      </c>
    </row>
    <row r="482" spans="2:14" x14ac:dyDescent="0.35">
      <c r="B482" s="91" t="s">
        <v>967</v>
      </c>
      <c r="C482" s="71" t="s">
        <v>1204</v>
      </c>
      <c r="D482" s="72" t="s">
        <v>1205</v>
      </c>
      <c r="E482" s="71" t="s">
        <v>11</v>
      </c>
      <c r="F482" s="71" t="s">
        <v>1204</v>
      </c>
      <c r="G482" s="73" t="s">
        <v>967</v>
      </c>
      <c r="H482" s="73" t="s">
        <v>1204</v>
      </c>
      <c r="I482" s="71" t="s">
        <v>1423</v>
      </c>
      <c r="J482" s="72" t="s">
        <v>173</v>
      </c>
      <c r="K482" s="71" t="s">
        <v>12</v>
      </c>
      <c r="L482" s="74">
        <v>3221.4157303370785</v>
      </c>
      <c r="M482" s="78" t="s">
        <v>1302</v>
      </c>
      <c r="N482" s="79" t="s">
        <v>4090</v>
      </c>
    </row>
    <row r="483" spans="2:14" x14ac:dyDescent="0.35">
      <c r="B483" s="91" t="s">
        <v>968</v>
      </c>
      <c r="C483" s="71" t="s">
        <v>1204</v>
      </c>
      <c r="D483" s="72" t="s">
        <v>1205</v>
      </c>
      <c r="E483" s="71" t="s">
        <v>11</v>
      </c>
      <c r="F483" s="71" t="s">
        <v>1204</v>
      </c>
      <c r="G483" s="73" t="s">
        <v>968</v>
      </c>
      <c r="H483" s="73" t="s">
        <v>1204</v>
      </c>
      <c r="I483" s="71" t="s">
        <v>1424</v>
      </c>
      <c r="J483" s="72" t="s">
        <v>170</v>
      </c>
      <c r="K483" s="71" t="s">
        <v>12</v>
      </c>
      <c r="L483" s="74">
        <v>281.87359550561797</v>
      </c>
      <c r="M483" s="78" t="s">
        <v>1302</v>
      </c>
      <c r="N483" s="76" t="s">
        <v>1304</v>
      </c>
    </row>
    <row r="484" spans="2:14" x14ac:dyDescent="0.35">
      <c r="B484" s="91" t="s">
        <v>969</v>
      </c>
      <c r="C484" s="71" t="s">
        <v>1206</v>
      </c>
      <c r="D484" s="72" t="s">
        <v>1207</v>
      </c>
      <c r="E484" s="71" t="s">
        <v>11</v>
      </c>
      <c r="F484" s="71" t="s">
        <v>1206</v>
      </c>
      <c r="G484" s="73" t="s">
        <v>969</v>
      </c>
      <c r="H484" s="73" t="s">
        <v>1206</v>
      </c>
      <c r="I484" s="71" t="s">
        <v>1425</v>
      </c>
      <c r="J484" s="72" t="s">
        <v>170</v>
      </c>
      <c r="K484" s="71" t="s">
        <v>12</v>
      </c>
      <c r="L484" s="74">
        <v>547.64044943820227</v>
      </c>
      <c r="M484" s="75" t="s">
        <v>1303</v>
      </c>
      <c r="N484" s="76" t="s">
        <v>1304</v>
      </c>
    </row>
    <row r="485" spans="2:14" x14ac:dyDescent="0.35">
      <c r="B485" s="91" t="s">
        <v>970</v>
      </c>
      <c r="C485" s="71" t="s">
        <v>1206</v>
      </c>
      <c r="D485" s="72" t="s">
        <v>1207</v>
      </c>
      <c r="E485" s="71" t="s">
        <v>11</v>
      </c>
      <c r="F485" s="71" t="s">
        <v>1206</v>
      </c>
      <c r="G485" s="73" t="s">
        <v>970</v>
      </c>
      <c r="H485" s="73" t="s">
        <v>1206</v>
      </c>
      <c r="I485" s="71" t="s">
        <v>1423</v>
      </c>
      <c r="J485" s="72" t="s">
        <v>173</v>
      </c>
      <c r="K485" s="71" t="s">
        <v>12</v>
      </c>
      <c r="L485" s="74">
        <v>5476.303370786517</v>
      </c>
      <c r="M485" s="78" t="s">
        <v>1302</v>
      </c>
      <c r="N485" s="79" t="s">
        <v>4090</v>
      </c>
    </row>
    <row r="486" spans="2:14" x14ac:dyDescent="0.35">
      <c r="B486" s="91" t="s">
        <v>971</v>
      </c>
      <c r="C486" s="71" t="s">
        <v>1206</v>
      </c>
      <c r="D486" s="72" t="s">
        <v>1207</v>
      </c>
      <c r="E486" s="71" t="s">
        <v>11</v>
      </c>
      <c r="F486" s="71" t="s">
        <v>1206</v>
      </c>
      <c r="G486" s="73" t="s">
        <v>971</v>
      </c>
      <c r="H486" s="73" t="s">
        <v>1206</v>
      </c>
      <c r="I486" s="71" t="s">
        <v>1424</v>
      </c>
      <c r="J486" s="72" t="s">
        <v>170</v>
      </c>
      <c r="K486" s="71" t="s">
        <v>12</v>
      </c>
      <c r="L486" s="74">
        <v>479.16947565543069</v>
      </c>
      <c r="M486" s="78" t="s">
        <v>1302</v>
      </c>
      <c r="N486" s="76" t="s">
        <v>1304</v>
      </c>
    </row>
    <row r="487" spans="2:14" x14ac:dyDescent="0.35">
      <c r="B487" s="91" t="s">
        <v>972</v>
      </c>
      <c r="C487" s="71" t="s">
        <v>1208</v>
      </c>
      <c r="D487" s="72" t="s">
        <v>1209</v>
      </c>
      <c r="E487" s="71" t="s">
        <v>11</v>
      </c>
      <c r="F487" s="71" t="s">
        <v>1208</v>
      </c>
      <c r="G487" s="73" t="s">
        <v>972</v>
      </c>
      <c r="H487" s="73" t="s">
        <v>1208</v>
      </c>
      <c r="I487" s="71" t="s">
        <v>1425</v>
      </c>
      <c r="J487" s="72" t="s">
        <v>170</v>
      </c>
      <c r="K487" s="71" t="s">
        <v>12</v>
      </c>
      <c r="L487" s="74">
        <v>8697.3820224719093</v>
      </c>
      <c r="M487" s="75" t="s">
        <v>1303</v>
      </c>
      <c r="N487" s="76" t="s">
        <v>1304</v>
      </c>
    </row>
    <row r="488" spans="2:14" x14ac:dyDescent="0.35">
      <c r="B488" s="91" t="s">
        <v>973</v>
      </c>
      <c r="C488" s="71" t="s">
        <v>1208</v>
      </c>
      <c r="D488" s="72" t="s">
        <v>1209</v>
      </c>
      <c r="E488" s="71" t="s">
        <v>11</v>
      </c>
      <c r="F488" s="71" t="s">
        <v>1208</v>
      </c>
      <c r="G488" s="73" t="s">
        <v>973</v>
      </c>
      <c r="H488" s="73" t="s">
        <v>1208</v>
      </c>
      <c r="I488" s="71" t="s">
        <v>1424</v>
      </c>
      <c r="J488" s="72" t="s">
        <v>170</v>
      </c>
      <c r="K488" s="71" t="s">
        <v>12</v>
      </c>
      <c r="L488" s="74">
        <v>7610.2041198501865</v>
      </c>
      <c r="M488" s="78" t="s">
        <v>1302</v>
      </c>
      <c r="N488" s="76" t="s">
        <v>1304</v>
      </c>
    </row>
    <row r="489" spans="2:14" x14ac:dyDescent="0.35">
      <c r="B489" s="91" t="s">
        <v>974</v>
      </c>
      <c r="C489" s="71" t="s">
        <v>1208</v>
      </c>
      <c r="D489" s="72" t="s">
        <v>1209</v>
      </c>
      <c r="E489" s="71" t="s">
        <v>11</v>
      </c>
      <c r="F489" s="71" t="s">
        <v>1208</v>
      </c>
      <c r="G489" s="73" t="s">
        <v>974</v>
      </c>
      <c r="H489" s="73" t="s">
        <v>1208</v>
      </c>
      <c r="I489" s="71" t="s">
        <v>1423</v>
      </c>
      <c r="J489" s="72" t="s">
        <v>173</v>
      </c>
      <c r="K489" s="71" t="s">
        <v>12</v>
      </c>
      <c r="L489" s="74">
        <v>86973.752808988764</v>
      </c>
      <c r="M489" s="78" t="s">
        <v>1302</v>
      </c>
      <c r="N489" s="79" t="s">
        <v>4090</v>
      </c>
    </row>
    <row r="490" spans="2:14" x14ac:dyDescent="0.35">
      <c r="B490" s="91" t="s">
        <v>975</v>
      </c>
      <c r="C490" s="71" t="s">
        <v>1210</v>
      </c>
      <c r="D490" s="72" t="s">
        <v>1211</v>
      </c>
      <c r="E490" s="71" t="s">
        <v>11</v>
      </c>
      <c r="F490" s="71" t="s">
        <v>1210</v>
      </c>
      <c r="G490" s="73" t="s">
        <v>975</v>
      </c>
      <c r="H490" s="73" t="s">
        <v>1210</v>
      </c>
      <c r="I490" s="71" t="s">
        <v>1425</v>
      </c>
      <c r="J490" s="72" t="s">
        <v>170</v>
      </c>
      <c r="K490" s="71" t="s">
        <v>12</v>
      </c>
      <c r="L490" s="74">
        <v>26092.247191011233</v>
      </c>
      <c r="M490" s="75" t="s">
        <v>1303</v>
      </c>
      <c r="N490" s="76" t="s">
        <v>1304</v>
      </c>
    </row>
    <row r="491" spans="2:14" x14ac:dyDescent="0.35">
      <c r="B491" s="91" t="s">
        <v>976</v>
      </c>
      <c r="C491" s="71" t="s">
        <v>1210</v>
      </c>
      <c r="D491" s="72" t="s">
        <v>1211</v>
      </c>
      <c r="E491" s="71" t="s">
        <v>11</v>
      </c>
      <c r="F491" s="71" t="s">
        <v>1210</v>
      </c>
      <c r="G491" s="73" t="s">
        <v>976</v>
      </c>
      <c r="H491" s="73" t="s">
        <v>1210</v>
      </c>
      <c r="I491" s="71" t="s">
        <v>1423</v>
      </c>
      <c r="J491" s="72" t="s">
        <v>173</v>
      </c>
      <c r="K491" s="71" t="s">
        <v>12</v>
      </c>
      <c r="L491" s="74">
        <v>260922.38202247192</v>
      </c>
      <c r="M491" s="78" t="s">
        <v>1302</v>
      </c>
      <c r="N491" s="79" t="s">
        <v>4090</v>
      </c>
    </row>
    <row r="492" spans="2:14" x14ac:dyDescent="0.35">
      <c r="B492" s="91" t="s">
        <v>977</v>
      </c>
      <c r="C492" s="71" t="s">
        <v>1210</v>
      </c>
      <c r="D492" s="72" t="s">
        <v>1211</v>
      </c>
      <c r="E492" s="71" t="s">
        <v>11</v>
      </c>
      <c r="F492" s="71" t="s">
        <v>1210</v>
      </c>
      <c r="G492" s="73" t="s">
        <v>977</v>
      </c>
      <c r="H492" s="73" t="s">
        <v>1210</v>
      </c>
      <c r="I492" s="71" t="s">
        <v>1424</v>
      </c>
      <c r="J492" s="72" t="s">
        <v>170</v>
      </c>
      <c r="K492" s="71" t="s">
        <v>12</v>
      </c>
      <c r="L492" s="74">
        <v>22830.705992509364</v>
      </c>
      <c r="M492" s="78" t="s">
        <v>1302</v>
      </c>
      <c r="N492" s="76" t="s">
        <v>1304</v>
      </c>
    </row>
    <row r="493" spans="2:14" x14ac:dyDescent="0.35">
      <c r="B493" s="91" t="s">
        <v>978</v>
      </c>
      <c r="C493" s="71" t="s">
        <v>1212</v>
      </c>
      <c r="D493" s="72" t="s">
        <v>1213</v>
      </c>
      <c r="E493" s="71" t="s">
        <v>11</v>
      </c>
      <c r="F493" s="71" t="s">
        <v>1212</v>
      </c>
      <c r="G493" s="73" t="s">
        <v>978</v>
      </c>
      <c r="H493" s="73" t="s">
        <v>1212</v>
      </c>
      <c r="I493" s="71" t="s">
        <v>1425</v>
      </c>
      <c r="J493" s="72" t="s">
        <v>170</v>
      </c>
      <c r="K493" s="71" t="s">
        <v>12</v>
      </c>
      <c r="L493" s="74">
        <v>50896.02247191011</v>
      </c>
      <c r="M493" s="75" t="s">
        <v>1303</v>
      </c>
      <c r="N493" s="76" t="s">
        <v>1304</v>
      </c>
    </row>
    <row r="494" spans="2:14" x14ac:dyDescent="0.35">
      <c r="B494" s="91" t="s">
        <v>979</v>
      </c>
      <c r="C494" s="71" t="s">
        <v>1212</v>
      </c>
      <c r="D494" s="72" t="s">
        <v>1213</v>
      </c>
      <c r="E494" s="71" t="s">
        <v>11</v>
      </c>
      <c r="F494" s="71" t="s">
        <v>1212</v>
      </c>
      <c r="G494" s="73" t="s">
        <v>979</v>
      </c>
      <c r="H494" s="73" t="s">
        <v>1212</v>
      </c>
      <c r="I494" s="71" t="s">
        <v>1423</v>
      </c>
      <c r="J494" s="72" t="s">
        <v>173</v>
      </c>
      <c r="K494" s="71" t="s">
        <v>12</v>
      </c>
      <c r="L494" s="74">
        <v>508960.23595505615</v>
      </c>
      <c r="M494" s="78" t="s">
        <v>1302</v>
      </c>
      <c r="N494" s="79" t="s">
        <v>4090</v>
      </c>
    </row>
    <row r="495" spans="2:14" x14ac:dyDescent="0.35">
      <c r="B495" s="91" t="s">
        <v>980</v>
      </c>
      <c r="C495" s="71" t="s">
        <v>1212</v>
      </c>
      <c r="D495" s="72" t="s">
        <v>1213</v>
      </c>
      <c r="E495" s="71" t="s">
        <v>11</v>
      </c>
      <c r="F495" s="71" t="s">
        <v>1212</v>
      </c>
      <c r="G495" s="73" t="s">
        <v>980</v>
      </c>
      <c r="H495" s="73" t="s">
        <v>1212</v>
      </c>
      <c r="I495" s="71" t="s">
        <v>1424</v>
      </c>
      <c r="J495" s="72" t="s">
        <v>170</v>
      </c>
      <c r="K495" s="71" t="s">
        <v>12</v>
      </c>
      <c r="L495" s="74">
        <v>44534.026217228464</v>
      </c>
      <c r="M495" s="78" t="s">
        <v>1302</v>
      </c>
      <c r="N495" s="76" t="s">
        <v>1304</v>
      </c>
    </row>
    <row r="496" spans="2:14" x14ac:dyDescent="0.35">
      <c r="B496" s="91" t="s">
        <v>981</v>
      </c>
      <c r="C496" s="71" t="s">
        <v>1214</v>
      </c>
      <c r="D496" s="72" t="s">
        <v>1215</v>
      </c>
      <c r="E496" s="71" t="s">
        <v>11</v>
      </c>
      <c r="F496" s="71" t="s">
        <v>1214</v>
      </c>
      <c r="G496" s="73" t="s">
        <v>981</v>
      </c>
      <c r="H496" s="73" t="s">
        <v>1214</v>
      </c>
      <c r="I496" s="71" t="s">
        <v>1425</v>
      </c>
      <c r="J496" s="72" t="s">
        <v>170</v>
      </c>
      <c r="K496" s="71" t="s">
        <v>12</v>
      </c>
      <c r="L496" s="74">
        <v>77310.516853932582</v>
      </c>
      <c r="M496" s="75" t="s">
        <v>1303</v>
      </c>
      <c r="N496" s="76" t="s">
        <v>1304</v>
      </c>
    </row>
    <row r="497" spans="2:14" x14ac:dyDescent="0.35">
      <c r="B497" s="91" t="s">
        <v>982</v>
      </c>
      <c r="C497" s="71" t="s">
        <v>1214</v>
      </c>
      <c r="D497" s="72" t="s">
        <v>1215</v>
      </c>
      <c r="E497" s="71" t="s">
        <v>11</v>
      </c>
      <c r="F497" s="71" t="s">
        <v>1214</v>
      </c>
      <c r="G497" s="73" t="s">
        <v>982</v>
      </c>
      <c r="H497" s="73" t="s">
        <v>1214</v>
      </c>
      <c r="I497" s="71" t="s">
        <v>1423</v>
      </c>
      <c r="J497" s="72" t="s">
        <v>173</v>
      </c>
      <c r="K497" s="71" t="s">
        <v>12</v>
      </c>
      <c r="L497" s="74">
        <v>773105.16853932582</v>
      </c>
      <c r="M497" s="78" t="s">
        <v>1302</v>
      </c>
      <c r="N497" s="79" t="s">
        <v>4090</v>
      </c>
    </row>
    <row r="498" spans="2:14" x14ac:dyDescent="0.35">
      <c r="B498" s="91" t="s">
        <v>983</v>
      </c>
      <c r="C498" s="71" t="s">
        <v>1214</v>
      </c>
      <c r="D498" s="72" t="s">
        <v>1215</v>
      </c>
      <c r="E498" s="71" t="s">
        <v>11</v>
      </c>
      <c r="F498" s="71" t="s">
        <v>1214</v>
      </c>
      <c r="G498" s="73" t="s">
        <v>983</v>
      </c>
      <c r="H498" s="73" t="s">
        <v>1214</v>
      </c>
      <c r="I498" s="71" t="s">
        <v>1424</v>
      </c>
      <c r="J498" s="72" t="s">
        <v>170</v>
      </c>
      <c r="K498" s="71" t="s">
        <v>12</v>
      </c>
      <c r="L498" s="74">
        <v>67646.700374531836</v>
      </c>
      <c r="M498" s="78" t="s">
        <v>1302</v>
      </c>
      <c r="N498" s="76" t="s">
        <v>1304</v>
      </c>
    </row>
    <row r="499" spans="2:14" x14ac:dyDescent="0.35">
      <c r="B499" s="91" t="s">
        <v>984</v>
      </c>
      <c r="C499" s="71" t="s">
        <v>1216</v>
      </c>
      <c r="D499" s="72" t="s">
        <v>1217</v>
      </c>
      <c r="E499" s="71" t="s">
        <v>16</v>
      </c>
      <c r="F499" s="71" t="s">
        <v>1218</v>
      </c>
      <c r="G499" s="73" t="s">
        <v>984</v>
      </c>
      <c r="H499" s="73" t="s">
        <v>1218</v>
      </c>
      <c r="I499" s="71" t="s">
        <v>1425</v>
      </c>
      <c r="J499" s="72" t="s">
        <v>170</v>
      </c>
      <c r="K499" s="71" t="s">
        <v>12</v>
      </c>
      <c r="L499" s="74">
        <v>193.30337078651684</v>
      </c>
      <c r="M499" s="75" t="s">
        <v>1303</v>
      </c>
      <c r="N499" s="76" t="s">
        <v>1304</v>
      </c>
    </row>
    <row r="500" spans="2:14" x14ac:dyDescent="0.35">
      <c r="B500" s="91" t="s">
        <v>985</v>
      </c>
      <c r="C500" s="71" t="s">
        <v>1216</v>
      </c>
      <c r="D500" s="72" t="s">
        <v>1217</v>
      </c>
      <c r="E500" s="71" t="s">
        <v>16</v>
      </c>
      <c r="F500" s="71" t="s">
        <v>1218</v>
      </c>
      <c r="G500" s="73" t="s">
        <v>985</v>
      </c>
      <c r="H500" s="73" t="s">
        <v>1218</v>
      </c>
      <c r="I500" s="71" t="s">
        <v>1423</v>
      </c>
      <c r="J500" s="72" t="s">
        <v>173</v>
      </c>
      <c r="K500" s="71" t="s">
        <v>12</v>
      </c>
      <c r="L500" s="74">
        <v>1933.0786516853932</v>
      </c>
      <c r="M500" s="78" t="s">
        <v>1302</v>
      </c>
      <c r="N500" s="79" t="s">
        <v>4090</v>
      </c>
    </row>
    <row r="501" spans="2:14" x14ac:dyDescent="0.35">
      <c r="B501" s="91" t="s">
        <v>986</v>
      </c>
      <c r="C501" s="71" t="s">
        <v>1216</v>
      </c>
      <c r="D501" s="72" t="s">
        <v>1217</v>
      </c>
      <c r="E501" s="71" t="s">
        <v>16</v>
      </c>
      <c r="F501" s="71" t="s">
        <v>1218</v>
      </c>
      <c r="G501" s="73" t="s">
        <v>986</v>
      </c>
      <c r="H501" s="73" t="s">
        <v>1218</v>
      </c>
      <c r="I501" s="71" t="s">
        <v>1424</v>
      </c>
      <c r="J501" s="72" t="s">
        <v>170</v>
      </c>
      <c r="K501" s="71" t="s">
        <v>12</v>
      </c>
      <c r="L501" s="74">
        <v>169.14044943820224</v>
      </c>
      <c r="M501" s="78" t="s">
        <v>1302</v>
      </c>
      <c r="N501" s="76" t="s">
        <v>1304</v>
      </c>
    </row>
    <row r="502" spans="2:14" x14ac:dyDescent="0.35">
      <c r="B502" s="91" t="s">
        <v>987</v>
      </c>
      <c r="C502" s="71" t="s">
        <v>1216</v>
      </c>
      <c r="D502" s="72" t="s">
        <v>1217</v>
      </c>
      <c r="E502" s="71" t="s">
        <v>11</v>
      </c>
      <c r="F502" s="71" t="s">
        <v>1216</v>
      </c>
      <c r="G502" s="73" t="s">
        <v>987</v>
      </c>
      <c r="H502" s="73" t="s">
        <v>1216</v>
      </c>
      <c r="I502" s="71" t="s">
        <v>1425</v>
      </c>
      <c r="J502" s="72" t="s">
        <v>170</v>
      </c>
      <c r="K502" s="71" t="s">
        <v>12</v>
      </c>
      <c r="L502" s="74">
        <v>869.76404494382029</v>
      </c>
      <c r="M502" s="75" t="s">
        <v>1303</v>
      </c>
      <c r="N502" s="76" t="s">
        <v>1304</v>
      </c>
    </row>
    <row r="503" spans="2:14" x14ac:dyDescent="0.35">
      <c r="B503" s="91" t="s">
        <v>988</v>
      </c>
      <c r="C503" s="71" t="s">
        <v>1216</v>
      </c>
      <c r="D503" s="72" t="s">
        <v>1217</v>
      </c>
      <c r="E503" s="71" t="s">
        <v>11</v>
      </c>
      <c r="F503" s="71" t="s">
        <v>1216</v>
      </c>
      <c r="G503" s="73" t="s">
        <v>988</v>
      </c>
      <c r="H503" s="73" t="s">
        <v>1216</v>
      </c>
      <c r="I503" s="71" t="s">
        <v>1423</v>
      </c>
      <c r="J503" s="72" t="s">
        <v>173</v>
      </c>
      <c r="K503" s="71" t="s">
        <v>12</v>
      </c>
      <c r="L503" s="74">
        <v>8697.7191011235955</v>
      </c>
      <c r="M503" s="78" t="s">
        <v>1302</v>
      </c>
      <c r="N503" s="79" t="s">
        <v>4090</v>
      </c>
    </row>
    <row r="504" spans="2:14" x14ac:dyDescent="0.35">
      <c r="B504" s="91" t="s">
        <v>989</v>
      </c>
      <c r="C504" s="71" t="s">
        <v>1216</v>
      </c>
      <c r="D504" s="72" t="s">
        <v>1217</v>
      </c>
      <c r="E504" s="71" t="s">
        <v>11</v>
      </c>
      <c r="F504" s="71" t="s">
        <v>1216</v>
      </c>
      <c r="G504" s="73" t="s">
        <v>989</v>
      </c>
      <c r="H504" s="73" t="s">
        <v>1216</v>
      </c>
      <c r="I504" s="71" t="s">
        <v>1424</v>
      </c>
      <c r="J504" s="72" t="s">
        <v>170</v>
      </c>
      <c r="K504" s="71" t="s">
        <v>12</v>
      </c>
      <c r="L504" s="74">
        <v>761.0571161048689</v>
      </c>
      <c r="M504" s="78" t="s">
        <v>1302</v>
      </c>
      <c r="N504" s="76" t="s">
        <v>1304</v>
      </c>
    </row>
    <row r="505" spans="2:14" x14ac:dyDescent="0.35">
      <c r="B505" s="91" t="s">
        <v>990</v>
      </c>
      <c r="C505" s="71" t="s">
        <v>1219</v>
      </c>
      <c r="D505" s="72" t="s">
        <v>1220</v>
      </c>
      <c r="E505" s="71" t="s">
        <v>106</v>
      </c>
      <c r="F505" s="71" t="s">
        <v>1221</v>
      </c>
      <c r="G505" s="73" t="s">
        <v>990</v>
      </c>
      <c r="H505" s="73" t="s">
        <v>1221</v>
      </c>
      <c r="I505" s="71" t="s">
        <v>1425</v>
      </c>
      <c r="J505" s="72" t="s">
        <v>170</v>
      </c>
      <c r="K505" s="71" t="s">
        <v>12</v>
      </c>
      <c r="L505" s="74">
        <v>1104.4157303370787</v>
      </c>
      <c r="M505" s="75" t="s">
        <v>1303</v>
      </c>
      <c r="N505" s="76" t="s">
        <v>1304</v>
      </c>
    </row>
    <row r="506" spans="2:14" x14ac:dyDescent="0.35">
      <c r="B506" s="91" t="s">
        <v>991</v>
      </c>
      <c r="C506" s="71" t="s">
        <v>1219</v>
      </c>
      <c r="D506" s="72" t="s">
        <v>1220</v>
      </c>
      <c r="E506" s="71" t="s">
        <v>106</v>
      </c>
      <c r="F506" s="71" t="s">
        <v>1221</v>
      </c>
      <c r="G506" s="73" t="s">
        <v>991</v>
      </c>
      <c r="H506" s="73" t="s">
        <v>1221</v>
      </c>
      <c r="I506" s="71" t="s">
        <v>1423</v>
      </c>
      <c r="J506" s="72" t="s">
        <v>173</v>
      </c>
      <c r="K506" s="71" t="s">
        <v>12</v>
      </c>
      <c r="L506" s="74">
        <v>11044.134831460675</v>
      </c>
      <c r="M506" s="78" t="s">
        <v>1302</v>
      </c>
      <c r="N506" s="79" t="s">
        <v>4090</v>
      </c>
    </row>
    <row r="507" spans="2:14" x14ac:dyDescent="0.35">
      <c r="B507" s="91" t="s">
        <v>992</v>
      </c>
      <c r="C507" s="71" t="s">
        <v>1219</v>
      </c>
      <c r="D507" s="72" t="s">
        <v>1220</v>
      </c>
      <c r="E507" s="71" t="s">
        <v>106</v>
      </c>
      <c r="F507" s="71" t="s">
        <v>1221</v>
      </c>
      <c r="G507" s="73" t="s">
        <v>992</v>
      </c>
      <c r="H507" s="73" t="s">
        <v>1221</v>
      </c>
      <c r="I507" s="71" t="s">
        <v>1424</v>
      </c>
      <c r="J507" s="72" t="s">
        <v>170</v>
      </c>
      <c r="K507" s="71" t="s">
        <v>12</v>
      </c>
      <c r="L507" s="74">
        <v>966.36329588014985</v>
      </c>
      <c r="M507" s="78" t="s">
        <v>1302</v>
      </c>
      <c r="N507" s="76" t="s">
        <v>1304</v>
      </c>
    </row>
    <row r="508" spans="2:14" x14ac:dyDescent="0.35">
      <c r="B508" s="91" t="s">
        <v>993</v>
      </c>
      <c r="C508" s="71" t="s">
        <v>1219</v>
      </c>
      <c r="D508" s="72" t="s">
        <v>1220</v>
      </c>
      <c r="E508" s="71" t="s">
        <v>29</v>
      </c>
      <c r="F508" s="71" t="s">
        <v>1222</v>
      </c>
      <c r="G508" s="73" t="s">
        <v>993</v>
      </c>
      <c r="H508" s="73" t="s">
        <v>1222</v>
      </c>
      <c r="I508" s="71" t="s">
        <v>1425</v>
      </c>
      <c r="J508" s="72" t="s">
        <v>170</v>
      </c>
      <c r="K508" s="71" t="s">
        <v>12</v>
      </c>
      <c r="L508" s="74">
        <v>138.03370786516854</v>
      </c>
      <c r="M508" s="75" t="s">
        <v>1303</v>
      </c>
      <c r="N508" s="76" t="s">
        <v>1304</v>
      </c>
    </row>
    <row r="509" spans="2:14" x14ac:dyDescent="0.35">
      <c r="B509" s="91" t="s">
        <v>994</v>
      </c>
      <c r="C509" s="71" t="s">
        <v>1219</v>
      </c>
      <c r="D509" s="72" t="s">
        <v>1220</v>
      </c>
      <c r="E509" s="71" t="s">
        <v>29</v>
      </c>
      <c r="F509" s="71" t="s">
        <v>1222</v>
      </c>
      <c r="G509" s="73" t="s">
        <v>994</v>
      </c>
      <c r="H509" s="73" t="s">
        <v>1222</v>
      </c>
      <c r="I509" s="71" t="s">
        <v>1423</v>
      </c>
      <c r="J509" s="72" t="s">
        <v>173</v>
      </c>
      <c r="K509" s="71" t="s">
        <v>12</v>
      </c>
      <c r="L509" s="74">
        <v>1380.370786516854</v>
      </c>
      <c r="M509" s="78" t="s">
        <v>1302</v>
      </c>
      <c r="N509" s="79" t="s">
        <v>4090</v>
      </c>
    </row>
    <row r="510" spans="2:14" x14ac:dyDescent="0.35">
      <c r="B510" s="91" t="s">
        <v>995</v>
      </c>
      <c r="C510" s="71" t="s">
        <v>1219</v>
      </c>
      <c r="D510" s="72" t="s">
        <v>1220</v>
      </c>
      <c r="E510" s="71" t="s">
        <v>29</v>
      </c>
      <c r="F510" s="71" t="s">
        <v>1222</v>
      </c>
      <c r="G510" s="73" t="s">
        <v>995</v>
      </c>
      <c r="H510" s="73" t="s">
        <v>1222</v>
      </c>
      <c r="I510" s="71" t="s">
        <v>1424</v>
      </c>
      <c r="J510" s="72" t="s">
        <v>170</v>
      </c>
      <c r="K510" s="71" t="s">
        <v>12</v>
      </c>
      <c r="L510" s="74">
        <v>120.78370786516854</v>
      </c>
      <c r="M510" s="78" t="s">
        <v>1302</v>
      </c>
      <c r="N510" s="76" t="s">
        <v>1304</v>
      </c>
    </row>
    <row r="511" spans="2:14" x14ac:dyDescent="0.35">
      <c r="B511" s="91" t="s">
        <v>996</v>
      </c>
      <c r="C511" s="71" t="s">
        <v>1219</v>
      </c>
      <c r="D511" s="72" t="s">
        <v>1220</v>
      </c>
      <c r="E511" s="71" t="s">
        <v>11</v>
      </c>
      <c r="F511" s="71" t="s">
        <v>1223</v>
      </c>
      <c r="G511" s="73" t="s">
        <v>996</v>
      </c>
      <c r="H511" s="73" t="s">
        <v>1223</v>
      </c>
      <c r="I511" s="71" t="s">
        <v>1425</v>
      </c>
      <c r="J511" s="72" t="s">
        <v>170</v>
      </c>
      <c r="K511" s="71" t="s">
        <v>12</v>
      </c>
      <c r="L511" s="74">
        <v>724.7752808988763</v>
      </c>
      <c r="M511" s="75" t="s">
        <v>1303</v>
      </c>
      <c r="N511" s="76" t="s">
        <v>1304</v>
      </c>
    </row>
    <row r="512" spans="2:14" x14ac:dyDescent="0.35">
      <c r="B512" s="91" t="s">
        <v>997</v>
      </c>
      <c r="C512" s="71" t="s">
        <v>1219</v>
      </c>
      <c r="D512" s="72" t="s">
        <v>1220</v>
      </c>
      <c r="E512" s="71" t="s">
        <v>11</v>
      </c>
      <c r="F512" s="71" t="s">
        <v>1223</v>
      </c>
      <c r="G512" s="73" t="s">
        <v>997</v>
      </c>
      <c r="H512" s="73" t="s">
        <v>1223</v>
      </c>
      <c r="I512" s="71" t="s">
        <v>1423</v>
      </c>
      <c r="J512" s="72" t="s">
        <v>173</v>
      </c>
      <c r="K512" s="71" t="s">
        <v>12</v>
      </c>
      <c r="L512" s="74">
        <v>7247.8202247191011</v>
      </c>
      <c r="M512" s="78" t="s">
        <v>1302</v>
      </c>
      <c r="N512" s="79" t="s">
        <v>4090</v>
      </c>
    </row>
    <row r="513" spans="2:14" x14ac:dyDescent="0.35">
      <c r="B513" s="91" t="s">
        <v>2649</v>
      </c>
      <c r="C513" s="71" t="s">
        <v>1219</v>
      </c>
      <c r="D513" s="72" t="s">
        <v>1220</v>
      </c>
      <c r="E513" s="71" t="s">
        <v>11</v>
      </c>
      <c r="F513" s="71" t="s">
        <v>1223</v>
      </c>
      <c r="G513" s="73" t="s">
        <v>2649</v>
      </c>
      <c r="H513" s="73" t="s">
        <v>1223</v>
      </c>
      <c r="I513" s="71" t="s">
        <v>1424</v>
      </c>
      <c r="J513" s="72" t="s">
        <v>170</v>
      </c>
      <c r="K513" s="71" t="s">
        <v>12</v>
      </c>
      <c r="L513" s="74">
        <v>634.19194756554305</v>
      </c>
      <c r="M513" s="78" t="s">
        <v>1302</v>
      </c>
      <c r="N513" s="76" t="s">
        <v>1304</v>
      </c>
    </row>
    <row r="514" spans="2:14" x14ac:dyDescent="0.35">
      <c r="B514" s="91" t="s">
        <v>998</v>
      </c>
      <c r="C514" s="71" t="s">
        <v>1224</v>
      </c>
      <c r="D514" s="72" t="s">
        <v>1225</v>
      </c>
      <c r="E514" s="71" t="s">
        <v>36</v>
      </c>
      <c r="F514" s="71" t="s">
        <v>1226</v>
      </c>
      <c r="G514" s="73" t="s">
        <v>998</v>
      </c>
      <c r="H514" s="73" t="s">
        <v>1226</v>
      </c>
      <c r="I514" s="71" t="s">
        <v>1425</v>
      </c>
      <c r="J514" s="72" t="s">
        <v>170</v>
      </c>
      <c r="K514" s="71" t="s">
        <v>12</v>
      </c>
      <c r="L514" s="74">
        <v>138.03370786516854</v>
      </c>
      <c r="M514" s="75" t="s">
        <v>1303</v>
      </c>
      <c r="N514" s="76" t="s">
        <v>1304</v>
      </c>
    </row>
    <row r="515" spans="2:14" x14ac:dyDescent="0.35">
      <c r="B515" s="91" t="s">
        <v>999</v>
      </c>
      <c r="C515" s="71" t="s">
        <v>1224</v>
      </c>
      <c r="D515" s="72" t="s">
        <v>1225</v>
      </c>
      <c r="E515" s="71" t="s">
        <v>36</v>
      </c>
      <c r="F515" s="71" t="s">
        <v>1226</v>
      </c>
      <c r="G515" s="73" t="s">
        <v>999</v>
      </c>
      <c r="H515" s="73" t="s">
        <v>1226</v>
      </c>
      <c r="I515" s="71" t="s">
        <v>1423</v>
      </c>
      <c r="J515" s="72" t="s">
        <v>173</v>
      </c>
      <c r="K515" s="71" t="s">
        <v>12</v>
      </c>
      <c r="L515" s="74">
        <v>1380.370786516854</v>
      </c>
      <c r="M515" s="78" t="s">
        <v>1302</v>
      </c>
      <c r="N515" s="79" t="s">
        <v>4090</v>
      </c>
    </row>
    <row r="516" spans="2:14" x14ac:dyDescent="0.35">
      <c r="B516" s="91" t="s">
        <v>1000</v>
      </c>
      <c r="C516" s="71" t="s">
        <v>1224</v>
      </c>
      <c r="D516" s="72" t="s">
        <v>1225</v>
      </c>
      <c r="E516" s="71" t="s">
        <v>36</v>
      </c>
      <c r="F516" s="71" t="s">
        <v>1226</v>
      </c>
      <c r="G516" s="73" t="s">
        <v>1000</v>
      </c>
      <c r="H516" s="73" t="s">
        <v>1226</v>
      </c>
      <c r="I516" s="71" t="s">
        <v>1424</v>
      </c>
      <c r="J516" s="72" t="s">
        <v>170</v>
      </c>
      <c r="K516" s="71" t="s">
        <v>12</v>
      </c>
      <c r="L516" s="74">
        <v>120.78370786516854</v>
      </c>
      <c r="M516" s="78" t="s">
        <v>1302</v>
      </c>
      <c r="N516" s="76" t="s">
        <v>1304</v>
      </c>
    </row>
    <row r="517" spans="2:14" x14ac:dyDescent="0.35">
      <c r="B517" s="91" t="s">
        <v>1001</v>
      </c>
      <c r="C517" s="71" t="s">
        <v>1224</v>
      </c>
      <c r="D517" s="72" t="s">
        <v>1225</v>
      </c>
      <c r="E517" s="71" t="s">
        <v>16</v>
      </c>
      <c r="F517" s="71" t="s">
        <v>1224</v>
      </c>
      <c r="G517" s="73" t="s">
        <v>1001</v>
      </c>
      <c r="H517" s="73" t="s">
        <v>1224</v>
      </c>
      <c r="I517" s="71" t="s">
        <v>1425</v>
      </c>
      <c r="J517" s="72" t="s">
        <v>170</v>
      </c>
      <c r="K517" s="71" t="s">
        <v>12</v>
      </c>
      <c r="L517" s="74">
        <v>448.70786516853934</v>
      </c>
      <c r="M517" s="75" t="s">
        <v>1303</v>
      </c>
      <c r="N517" s="76" t="s">
        <v>1304</v>
      </c>
    </row>
    <row r="518" spans="2:14" x14ac:dyDescent="0.35">
      <c r="B518" s="91" t="s">
        <v>1002</v>
      </c>
      <c r="C518" s="71" t="s">
        <v>1224</v>
      </c>
      <c r="D518" s="72" t="s">
        <v>1225</v>
      </c>
      <c r="E518" s="71" t="s">
        <v>16</v>
      </c>
      <c r="F518" s="71" t="s">
        <v>1224</v>
      </c>
      <c r="G518" s="73" t="s">
        <v>1002</v>
      </c>
      <c r="H518" s="73" t="s">
        <v>1224</v>
      </c>
      <c r="I518" s="71" t="s">
        <v>1423</v>
      </c>
      <c r="J518" s="72" t="s">
        <v>173</v>
      </c>
      <c r="K518" s="71" t="s">
        <v>12</v>
      </c>
      <c r="L518" s="74">
        <v>4487.0898876404499</v>
      </c>
      <c r="M518" s="78" t="s">
        <v>1302</v>
      </c>
      <c r="N518" s="79" t="s">
        <v>4090</v>
      </c>
    </row>
    <row r="519" spans="2:14" x14ac:dyDescent="0.35">
      <c r="B519" s="91" t="s">
        <v>1003</v>
      </c>
      <c r="C519" s="71" t="s">
        <v>1224</v>
      </c>
      <c r="D519" s="72" t="s">
        <v>1225</v>
      </c>
      <c r="E519" s="71" t="s">
        <v>16</v>
      </c>
      <c r="F519" s="71" t="s">
        <v>1224</v>
      </c>
      <c r="G519" s="73" t="s">
        <v>1003</v>
      </c>
      <c r="H519" s="73" t="s">
        <v>1224</v>
      </c>
      <c r="I519" s="71" t="s">
        <v>1424</v>
      </c>
      <c r="J519" s="72" t="s">
        <v>170</v>
      </c>
      <c r="K519" s="71" t="s">
        <v>12</v>
      </c>
      <c r="L519" s="74">
        <v>392.62453183520597</v>
      </c>
      <c r="M519" s="78" t="s">
        <v>1302</v>
      </c>
      <c r="N519" s="76" t="s">
        <v>1304</v>
      </c>
    </row>
    <row r="520" spans="2:14" x14ac:dyDescent="0.35">
      <c r="B520" s="91" t="s">
        <v>1004</v>
      </c>
      <c r="C520" s="71" t="s">
        <v>1227</v>
      </c>
      <c r="D520" s="72" t="s">
        <v>1228</v>
      </c>
      <c r="E520" s="71" t="s">
        <v>11</v>
      </c>
      <c r="F520" s="71" t="s">
        <v>1227</v>
      </c>
      <c r="G520" s="73" t="s">
        <v>1004</v>
      </c>
      <c r="H520" s="73" t="s">
        <v>1227</v>
      </c>
      <c r="I520" s="71" t="s">
        <v>1425</v>
      </c>
      <c r="J520" s="72" t="s">
        <v>170</v>
      </c>
      <c r="K520" s="71" t="s">
        <v>12</v>
      </c>
      <c r="L520" s="74">
        <v>1352.9325842696628</v>
      </c>
      <c r="M520" s="75" t="s">
        <v>1303</v>
      </c>
      <c r="N520" s="76" t="s">
        <v>1304</v>
      </c>
    </row>
    <row r="521" spans="2:14" x14ac:dyDescent="0.35">
      <c r="B521" s="91" t="s">
        <v>1005</v>
      </c>
      <c r="C521" s="71" t="s">
        <v>1227</v>
      </c>
      <c r="D521" s="72" t="s">
        <v>1228</v>
      </c>
      <c r="E521" s="71" t="s">
        <v>11</v>
      </c>
      <c r="F521" s="71" t="s">
        <v>1227</v>
      </c>
      <c r="G521" s="73" t="s">
        <v>1005</v>
      </c>
      <c r="H521" s="73" t="s">
        <v>1227</v>
      </c>
      <c r="I521" s="71" t="s">
        <v>1423</v>
      </c>
      <c r="J521" s="72" t="s">
        <v>173</v>
      </c>
      <c r="K521" s="71" t="s">
        <v>12</v>
      </c>
      <c r="L521" s="74">
        <v>13529.269662921348</v>
      </c>
      <c r="M521" s="78" t="s">
        <v>1302</v>
      </c>
      <c r="N521" s="79" t="s">
        <v>4090</v>
      </c>
    </row>
    <row r="522" spans="2:14" x14ac:dyDescent="0.35">
      <c r="B522" s="91" t="s">
        <v>1006</v>
      </c>
      <c r="C522" s="71" t="s">
        <v>1227</v>
      </c>
      <c r="D522" s="72" t="s">
        <v>1228</v>
      </c>
      <c r="E522" s="71" t="s">
        <v>11</v>
      </c>
      <c r="F522" s="71" t="s">
        <v>1227</v>
      </c>
      <c r="G522" s="73" t="s">
        <v>1006</v>
      </c>
      <c r="H522" s="73" t="s">
        <v>1227</v>
      </c>
      <c r="I522" s="71" t="s">
        <v>1424</v>
      </c>
      <c r="J522" s="72" t="s">
        <v>170</v>
      </c>
      <c r="K522" s="71" t="s">
        <v>12</v>
      </c>
      <c r="L522" s="74">
        <v>1183.806179775281</v>
      </c>
      <c r="M522" s="78" t="s">
        <v>1302</v>
      </c>
      <c r="N522" s="76" t="s">
        <v>1304</v>
      </c>
    </row>
    <row r="523" spans="2:14" x14ac:dyDescent="0.35">
      <c r="B523" s="91" t="s">
        <v>1007</v>
      </c>
      <c r="C523" s="71" t="s">
        <v>1227</v>
      </c>
      <c r="D523" s="72" t="s">
        <v>1228</v>
      </c>
      <c r="E523" s="71" t="s">
        <v>16</v>
      </c>
      <c r="F523" s="71" t="s">
        <v>1229</v>
      </c>
      <c r="G523" s="73" t="s">
        <v>1007</v>
      </c>
      <c r="H523" s="73" t="s">
        <v>1229</v>
      </c>
      <c r="I523" s="71" t="s">
        <v>1425</v>
      </c>
      <c r="J523" s="72" t="s">
        <v>170</v>
      </c>
      <c r="K523" s="71" t="s">
        <v>12</v>
      </c>
      <c r="L523" s="74">
        <v>193.30337078651684</v>
      </c>
      <c r="M523" s="75" t="s">
        <v>1303</v>
      </c>
      <c r="N523" s="76" t="s">
        <v>1304</v>
      </c>
    </row>
    <row r="524" spans="2:14" x14ac:dyDescent="0.35">
      <c r="B524" s="91" t="s">
        <v>1008</v>
      </c>
      <c r="C524" s="71" t="s">
        <v>1227</v>
      </c>
      <c r="D524" s="72" t="s">
        <v>1228</v>
      </c>
      <c r="E524" s="71" t="s">
        <v>16</v>
      </c>
      <c r="F524" s="71" t="s">
        <v>1229</v>
      </c>
      <c r="G524" s="73" t="s">
        <v>1008</v>
      </c>
      <c r="H524" s="73" t="s">
        <v>1229</v>
      </c>
      <c r="I524" s="71" t="s">
        <v>1423</v>
      </c>
      <c r="J524" s="72" t="s">
        <v>173</v>
      </c>
      <c r="K524" s="71" t="s">
        <v>12</v>
      </c>
      <c r="L524" s="74">
        <v>1933.0786516853932</v>
      </c>
      <c r="M524" s="78" t="s">
        <v>1302</v>
      </c>
      <c r="N524" s="79" t="s">
        <v>4090</v>
      </c>
    </row>
    <row r="525" spans="2:14" x14ac:dyDescent="0.35">
      <c r="B525" s="91" t="s">
        <v>1009</v>
      </c>
      <c r="C525" s="71" t="s">
        <v>1227</v>
      </c>
      <c r="D525" s="72" t="s">
        <v>1228</v>
      </c>
      <c r="E525" s="71" t="s">
        <v>16</v>
      </c>
      <c r="F525" s="71" t="s">
        <v>1229</v>
      </c>
      <c r="G525" s="73" t="s">
        <v>1009</v>
      </c>
      <c r="H525" s="73" t="s">
        <v>1229</v>
      </c>
      <c r="I525" s="71" t="s">
        <v>1424</v>
      </c>
      <c r="J525" s="72" t="s">
        <v>170</v>
      </c>
      <c r="K525" s="71" t="s">
        <v>12</v>
      </c>
      <c r="L525" s="74">
        <v>169.14044943820224</v>
      </c>
      <c r="M525" s="78" t="s">
        <v>1302</v>
      </c>
      <c r="N525" s="76" t="s">
        <v>1304</v>
      </c>
    </row>
    <row r="526" spans="2:14" x14ac:dyDescent="0.35">
      <c r="B526" s="91" t="s">
        <v>1010</v>
      </c>
      <c r="C526" s="71" t="s">
        <v>1230</v>
      </c>
      <c r="D526" s="72" t="s">
        <v>1231</v>
      </c>
      <c r="E526" s="71" t="s">
        <v>36</v>
      </c>
      <c r="F526" s="71" t="s">
        <v>1232</v>
      </c>
      <c r="G526" s="73" t="s">
        <v>1010</v>
      </c>
      <c r="H526" s="73" t="s">
        <v>1232</v>
      </c>
      <c r="I526" s="71" t="s">
        <v>1425</v>
      </c>
      <c r="J526" s="72" t="s">
        <v>170</v>
      </c>
      <c r="K526" s="71" t="s">
        <v>12</v>
      </c>
      <c r="L526" s="74">
        <v>30.943820224719101</v>
      </c>
      <c r="M526" s="75" t="s">
        <v>1303</v>
      </c>
      <c r="N526" s="76" t="s">
        <v>1304</v>
      </c>
    </row>
    <row r="527" spans="2:14" x14ac:dyDescent="0.35">
      <c r="B527" s="91" t="s">
        <v>1011</v>
      </c>
      <c r="C527" s="71" t="s">
        <v>1230</v>
      </c>
      <c r="D527" s="72" t="s">
        <v>1231</v>
      </c>
      <c r="E527" s="71" t="s">
        <v>11</v>
      </c>
      <c r="F527" s="71" t="s">
        <v>1230</v>
      </c>
      <c r="G527" s="73" t="s">
        <v>1011</v>
      </c>
      <c r="H527" s="73" t="s">
        <v>1230</v>
      </c>
      <c r="I527" s="71" t="s">
        <v>1425</v>
      </c>
      <c r="J527" s="72" t="s">
        <v>170</v>
      </c>
      <c r="K527" s="71" t="s">
        <v>12</v>
      </c>
      <c r="L527" s="74">
        <v>55.213483146067418</v>
      </c>
      <c r="M527" s="75" t="s">
        <v>1303</v>
      </c>
      <c r="N527" s="76" t="s">
        <v>1304</v>
      </c>
    </row>
    <row r="528" spans="2:14" x14ac:dyDescent="0.35">
      <c r="B528" s="91" t="s">
        <v>1012</v>
      </c>
      <c r="C528" s="71" t="s">
        <v>1230</v>
      </c>
      <c r="D528" s="72" t="s">
        <v>1231</v>
      </c>
      <c r="E528" s="71" t="s">
        <v>11</v>
      </c>
      <c r="F528" s="71" t="s">
        <v>1230</v>
      </c>
      <c r="G528" s="73" t="s">
        <v>1012</v>
      </c>
      <c r="H528" s="73" t="s">
        <v>1230</v>
      </c>
      <c r="I528" s="71" t="s">
        <v>1423</v>
      </c>
      <c r="J528" s="72" t="s">
        <v>173</v>
      </c>
      <c r="K528" s="71" t="s">
        <v>12</v>
      </c>
      <c r="L528" s="74">
        <v>552.14606741573039</v>
      </c>
      <c r="M528" s="78" t="s">
        <v>1302</v>
      </c>
      <c r="N528" s="79" t="s">
        <v>4090</v>
      </c>
    </row>
    <row r="529" spans="2:14" x14ac:dyDescent="0.35">
      <c r="B529" s="91" t="s">
        <v>1013</v>
      </c>
      <c r="C529" s="71" t="s">
        <v>1230</v>
      </c>
      <c r="D529" s="72" t="s">
        <v>1231</v>
      </c>
      <c r="E529" s="71" t="s">
        <v>11</v>
      </c>
      <c r="F529" s="71" t="s">
        <v>1230</v>
      </c>
      <c r="G529" s="73" t="s">
        <v>1013</v>
      </c>
      <c r="H529" s="73" t="s">
        <v>1230</v>
      </c>
      <c r="I529" s="71" t="s">
        <v>1424</v>
      </c>
      <c r="J529" s="72" t="s">
        <v>170</v>
      </c>
      <c r="K529" s="71" t="s">
        <v>12</v>
      </c>
      <c r="L529" s="74">
        <v>48.316479400749067</v>
      </c>
      <c r="M529" s="78" t="s">
        <v>1302</v>
      </c>
      <c r="N529" s="76" t="s">
        <v>1304</v>
      </c>
    </row>
    <row r="530" spans="2:14" x14ac:dyDescent="0.35">
      <c r="B530" s="91" t="s">
        <v>1014</v>
      </c>
      <c r="C530" s="71" t="s">
        <v>1233</v>
      </c>
      <c r="D530" s="72" t="s">
        <v>1234</v>
      </c>
      <c r="E530" s="71" t="s">
        <v>16</v>
      </c>
      <c r="F530" s="71" t="s">
        <v>1233</v>
      </c>
      <c r="G530" s="73" t="s">
        <v>1014</v>
      </c>
      <c r="H530" s="73" t="s">
        <v>1233</v>
      </c>
      <c r="I530" s="71" t="s">
        <v>1424</v>
      </c>
      <c r="J530" s="72" t="s">
        <v>170</v>
      </c>
      <c r="K530" s="71" t="s">
        <v>12</v>
      </c>
      <c r="L530" s="74">
        <v>3.268726591760299</v>
      </c>
      <c r="M530" s="78" t="s">
        <v>1302</v>
      </c>
      <c r="N530" s="76" t="s">
        <v>1304</v>
      </c>
    </row>
    <row r="531" spans="2:14" x14ac:dyDescent="0.35">
      <c r="B531" s="91" t="s">
        <v>1015</v>
      </c>
      <c r="C531" s="71" t="s">
        <v>1233</v>
      </c>
      <c r="D531" s="72" t="s">
        <v>1234</v>
      </c>
      <c r="E531" s="71" t="s">
        <v>16</v>
      </c>
      <c r="F531" s="71" t="s">
        <v>1233</v>
      </c>
      <c r="G531" s="73" t="s">
        <v>1015</v>
      </c>
      <c r="H531" s="73" t="s">
        <v>1233</v>
      </c>
      <c r="I531" s="71" t="s">
        <v>1425</v>
      </c>
      <c r="J531" s="72" t="s">
        <v>170</v>
      </c>
      <c r="K531" s="71" t="s">
        <v>12</v>
      </c>
      <c r="L531" s="74">
        <v>3.7191011235955056</v>
      </c>
      <c r="M531" s="75" t="s">
        <v>1303</v>
      </c>
      <c r="N531" s="76" t="s">
        <v>1304</v>
      </c>
    </row>
    <row r="532" spans="2:14" x14ac:dyDescent="0.35">
      <c r="B532" s="91" t="s">
        <v>1016</v>
      </c>
      <c r="C532" s="71" t="s">
        <v>1233</v>
      </c>
      <c r="D532" s="72" t="s">
        <v>1234</v>
      </c>
      <c r="E532" s="71" t="s">
        <v>16</v>
      </c>
      <c r="F532" s="71" t="s">
        <v>1233</v>
      </c>
      <c r="G532" s="73" t="s">
        <v>1016</v>
      </c>
      <c r="H532" s="73" t="s">
        <v>1233</v>
      </c>
      <c r="I532" s="71" t="s">
        <v>1423</v>
      </c>
      <c r="J532" s="72" t="s">
        <v>173</v>
      </c>
      <c r="K532" s="71" t="s">
        <v>12</v>
      </c>
      <c r="L532" s="74">
        <v>37.292134831460672</v>
      </c>
      <c r="M532" s="78" t="s">
        <v>1302</v>
      </c>
      <c r="N532" s="79" t="s">
        <v>4090</v>
      </c>
    </row>
    <row r="533" spans="2:14" x14ac:dyDescent="0.35">
      <c r="B533" s="91" t="s">
        <v>1017</v>
      </c>
      <c r="C533" s="71" t="s">
        <v>1235</v>
      </c>
      <c r="D533" s="72" t="s">
        <v>1236</v>
      </c>
      <c r="E533" s="71" t="s">
        <v>307</v>
      </c>
      <c r="F533" s="71" t="s">
        <v>1237</v>
      </c>
      <c r="G533" s="73" t="s">
        <v>1017</v>
      </c>
      <c r="H533" s="73" t="s">
        <v>1237</v>
      </c>
      <c r="I533" s="71" t="s">
        <v>1425</v>
      </c>
      <c r="J533" s="72" t="s">
        <v>170</v>
      </c>
      <c r="K533" s="71" t="s">
        <v>12</v>
      </c>
      <c r="L533" s="74">
        <v>4831.8988764044943</v>
      </c>
      <c r="M533" s="75" t="s">
        <v>1303</v>
      </c>
      <c r="N533" s="76" t="s">
        <v>1304</v>
      </c>
    </row>
    <row r="534" spans="2:14" x14ac:dyDescent="0.35">
      <c r="B534" s="91" t="s">
        <v>1018</v>
      </c>
      <c r="C534" s="71" t="s">
        <v>1235</v>
      </c>
      <c r="D534" s="72" t="s">
        <v>1236</v>
      </c>
      <c r="E534" s="71" t="s">
        <v>312</v>
      </c>
      <c r="F534" s="71" t="s">
        <v>1238</v>
      </c>
      <c r="G534" s="73" t="s">
        <v>1018</v>
      </c>
      <c r="H534" s="73" t="s">
        <v>1238</v>
      </c>
      <c r="I534" s="71" t="s">
        <v>1425</v>
      </c>
      <c r="J534" s="72" t="s">
        <v>170</v>
      </c>
      <c r="K534" s="71" t="s">
        <v>12</v>
      </c>
      <c r="L534" s="74">
        <v>38655.213483146064</v>
      </c>
      <c r="M534" s="75" t="s">
        <v>1303</v>
      </c>
      <c r="N534" s="76" t="s">
        <v>1304</v>
      </c>
    </row>
    <row r="535" spans="2:14" x14ac:dyDescent="0.35">
      <c r="B535" s="91" t="s">
        <v>1019</v>
      </c>
      <c r="C535" s="71" t="s">
        <v>1235</v>
      </c>
      <c r="D535" s="72" t="s">
        <v>1236</v>
      </c>
      <c r="E535" s="71" t="s">
        <v>312</v>
      </c>
      <c r="F535" s="71" t="s">
        <v>1238</v>
      </c>
      <c r="G535" s="73" t="s">
        <v>1019</v>
      </c>
      <c r="H535" s="73" t="s">
        <v>1238</v>
      </c>
      <c r="I535" s="71" t="s">
        <v>1423</v>
      </c>
      <c r="J535" s="72" t="s">
        <v>173</v>
      </c>
      <c r="K535" s="71" t="s">
        <v>12</v>
      </c>
      <c r="L535" s="74">
        <v>386552.02247191011</v>
      </c>
      <c r="M535" s="78" t="s">
        <v>1302</v>
      </c>
      <c r="N535" s="79" t="s">
        <v>4090</v>
      </c>
    </row>
    <row r="536" spans="2:14" x14ac:dyDescent="0.35">
      <c r="B536" s="91" t="s">
        <v>1020</v>
      </c>
      <c r="C536" s="71" t="s">
        <v>1235</v>
      </c>
      <c r="D536" s="72" t="s">
        <v>1236</v>
      </c>
      <c r="E536" s="71" t="s">
        <v>312</v>
      </c>
      <c r="F536" s="71" t="s">
        <v>1238</v>
      </c>
      <c r="G536" s="73" t="s">
        <v>1020</v>
      </c>
      <c r="H536" s="73" t="s">
        <v>1238</v>
      </c>
      <c r="I536" s="71" t="s">
        <v>1424</v>
      </c>
      <c r="J536" s="72" t="s">
        <v>170</v>
      </c>
      <c r="K536" s="71" t="s">
        <v>12</v>
      </c>
      <c r="L536" s="74">
        <v>33823.2968164794</v>
      </c>
      <c r="M536" s="78" t="s">
        <v>1302</v>
      </c>
      <c r="N536" s="76" t="s">
        <v>1304</v>
      </c>
    </row>
    <row r="537" spans="2:14" x14ac:dyDescent="0.35">
      <c r="B537" s="91" t="s">
        <v>1021</v>
      </c>
      <c r="C537" s="71" t="s">
        <v>1235</v>
      </c>
      <c r="D537" s="72" t="s">
        <v>1236</v>
      </c>
      <c r="E537" s="71" t="s">
        <v>107</v>
      </c>
      <c r="F537" s="71" t="s">
        <v>1239</v>
      </c>
      <c r="G537" s="73" t="s">
        <v>1021</v>
      </c>
      <c r="H537" s="73" t="s">
        <v>1239</v>
      </c>
      <c r="I537" s="71" t="s">
        <v>1425</v>
      </c>
      <c r="J537" s="72" t="s">
        <v>170</v>
      </c>
      <c r="K537" s="71" t="s">
        <v>12</v>
      </c>
      <c r="L537" s="74">
        <v>109523.21348314607</v>
      </c>
      <c r="M537" s="75" t="s">
        <v>1303</v>
      </c>
      <c r="N537" s="76" t="s">
        <v>1304</v>
      </c>
    </row>
    <row r="538" spans="2:14" x14ac:dyDescent="0.35">
      <c r="B538" s="91" t="s">
        <v>1022</v>
      </c>
      <c r="C538" s="71" t="s">
        <v>1235</v>
      </c>
      <c r="D538" s="72" t="s">
        <v>1236</v>
      </c>
      <c r="E538" s="71" t="s">
        <v>107</v>
      </c>
      <c r="F538" s="71" t="s">
        <v>1239</v>
      </c>
      <c r="G538" s="73" t="s">
        <v>1022</v>
      </c>
      <c r="H538" s="73" t="s">
        <v>1239</v>
      </c>
      <c r="I538" s="71" t="s">
        <v>1423</v>
      </c>
      <c r="J538" s="72" t="s">
        <v>173</v>
      </c>
      <c r="K538" s="71" t="s">
        <v>12</v>
      </c>
      <c r="L538" s="74">
        <v>1095232.2247191011</v>
      </c>
      <c r="M538" s="78" t="s">
        <v>1302</v>
      </c>
      <c r="N538" s="79" t="s">
        <v>4090</v>
      </c>
    </row>
    <row r="539" spans="2:14" x14ac:dyDescent="0.35">
      <c r="B539" s="91" t="s">
        <v>1023</v>
      </c>
      <c r="C539" s="71" t="s">
        <v>1235</v>
      </c>
      <c r="D539" s="72" t="s">
        <v>1236</v>
      </c>
      <c r="E539" s="71" t="s">
        <v>107</v>
      </c>
      <c r="F539" s="71" t="s">
        <v>1239</v>
      </c>
      <c r="G539" s="73" t="s">
        <v>1023</v>
      </c>
      <c r="H539" s="73" t="s">
        <v>1239</v>
      </c>
      <c r="I539" s="71" t="s">
        <v>1424</v>
      </c>
      <c r="J539" s="72" t="s">
        <v>170</v>
      </c>
      <c r="K539" s="71" t="s">
        <v>12</v>
      </c>
      <c r="L539" s="74">
        <v>95832.825842696635</v>
      </c>
      <c r="M539" s="78" t="s">
        <v>1302</v>
      </c>
      <c r="N539" s="76" t="s">
        <v>1304</v>
      </c>
    </row>
    <row r="540" spans="2:14" x14ac:dyDescent="0.35">
      <c r="B540" s="91" t="s">
        <v>1024</v>
      </c>
      <c r="C540" s="71" t="s">
        <v>1235</v>
      </c>
      <c r="D540" s="72" t="s">
        <v>1236</v>
      </c>
      <c r="E540" s="71" t="s">
        <v>367</v>
      </c>
      <c r="F540" s="71" t="s">
        <v>1240</v>
      </c>
      <c r="G540" s="73" t="s">
        <v>1024</v>
      </c>
      <c r="H540" s="73" t="s">
        <v>1240</v>
      </c>
      <c r="I540" s="71" t="s">
        <v>1425</v>
      </c>
      <c r="J540" s="72" t="s">
        <v>170</v>
      </c>
      <c r="K540" s="71" t="s">
        <v>12</v>
      </c>
      <c r="L540" s="74">
        <v>238374.04494382022</v>
      </c>
      <c r="M540" s="75" t="s">
        <v>1303</v>
      </c>
      <c r="N540" s="76" t="s">
        <v>1304</v>
      </c>
    </row>
    <row r="541" spans="2:14" x14ac:dyDescent="0.35">
      <c r="B541" s="91" t="s">
        <v>1025</v>
      </c>
      <c r="C541" s="71" t="s">
        <v>1235</v>
      </c>
      <c r="D541" s="72" t="s">
        <v>1236</v>
      </c>
      <c r="E541" s="71" t="s">
        <v>367</v>
      </c>
      <c r="F541" s="71" t="s">
        <v>1240</v>
      </c>
      <c r="G541" s="73" t="s">
        <v>1025</v>
      </c>
      <c r="H541" s="73" t="s">
        <v>1240</v>
      </c>
      <c r="I541" s="71" t="s">
        <v>1423</v>
      </c>
      <c r="J541" s="72" t="s">
        <v>173</v>
      </c>
      <c r="K541" s="71" t="s">
        <v>12</v>
      </c>
      <c r="L541" s="74">
        <v>2383740.4606741569</v>
      </c>
      <c r="M541" s="78" t="s">
        <v>1302</v>
      </c>
      <c r="N541" s="79" t="s">
        <v>4090</v>
      </c>
    </row>
    <row r="542" spans="2:14" x14ac:dyDescent="0.35">
      <c r="B542" s="91" t="s">
        <v>1026</v>
      </c>
      <c r="C542" s="71" t="s">
        <v>1235</v>
      </c>
      <c r="D542" s="72" t="s">
        <v>1236</v>
      </c>
      <c r="E542" s="71" t="s">
        <v>367</v>
      </c>
      <c r="F542" s="71" t="s">
        <v>1240</v>
      </c>
      <c r="G542" s="73" t="s">
        <v>1026</v>
      </c>
      <c r="H542" s="73" t="s">
        <v>1240</v>
      </c>
      <c r="I542" s="71" t="s">
        <v>1424</v>
      </c>
      <c r="J542" s="72" t="s">
        <v>170</v>
      </c>
      <c r="K542" s="71" t="s">
        <v>12</v>
      </c>
      <c r="L542" s="74">
        <v>208577.28464419476</v>
      </c>
      <c r="M542" s="78" t="s">
        <v>1302</v>
      </c>
      <c r="N542" s="76" t="s">
        <v>1304</v>
      </c>
    </row>
    <row r="543" spans="2:14" x14ac:dyDescent="0.35">
      <c r="B543" s="91" t="s">
        <v>1027</v>
      </c>
      <c r="C543" s="71" t="s">
        <v>1241</v>
      </c>
      <c r="D543" s="72" t="s">
        <v>1242</v>
      </c>
      <c r="E543" s="71" t="s">
        <v>16</v>
      </c>
      <c r="F543" s="71" t="s">
        <v>1243</v>
      </c>
      <c r="G543" s="73" t="s">
        <v>1027</v>
      </c>
      <c r="H543" s="73" t="s">
        <v>1243</v>
      </c>
      <c r="I543" s="71" t="s">
        <v>1425</v>
      </c>
      <c r="J543" s="72" t="s">
        <v>170</v>
      </c>
      <c r="K543" s="71" t="s">
        <v>12</v>
      </c>
      <c r="L543" s="74">
        <v>1610.5955056179776</v>
      </c>
      <c r="M543" s="75" t="s">
        <v>1303</v>
      </c>
      <c r="N543" s="76" t="s">
        <v>1304</v>
      </c>
    </row>
    <row r="544" spans="2:14" x14ac:dyDescent="0.35">
      <c r="B544" s="91" t="s">
        <v>1028</v>
      </c>
      <c r="C544" s="71" t="s">
        <v>1241</v>
      </c>
      <c r="D544" s="72" t="s">
        <v>1242</v>
      </c>
      <c r="E544" s="71" t="s">
        <v>16</v>
      </c>
      <c r="F544" s="71" t="s">
        <v>1243</v>
      </c>
      <c r="G544" s="73" t="s">
        <v>1028</v>
      </c>
      <c r="H544" s="73" t="s">
        <v>1243</v>
      </c>
      <c r="I544" s="71" t="s">
        <v>1423</v>
      </c>
      <c r="J544" s="72" t="s">
        <v>173</v>
      </c>
      <c r="K544" s="71" t="s">
        <v>12</v>
      </c>
      <c r="L544" s="74">
        <v>16105.955056179775</v>
      </c>
      <c r="M544" s="78" t="s">
        <v>1302</v>
      </c>
      <c r="N544" s="79" t="s">
        <v>4090</v>
      </c>
    </row>
    <row r="545" spans="2:14" x14ac:dyDescent="0.35">
      <c r="B545" s="91" t="s">
        <v>1029</v>
      </c>
      <c r="C545" s="71" t="s">
        <v>1241</v>
      </c>
      <c r="D545" s="72" t="s">
        <v>1242</v>
      </c>
      <c r="E545" s="71" t="s">
        <v>16</v>
      </c>
      <c r="F545" s="71" t="s">
        <v>1243</v>
      </c>
      <c r="G545" s="73" t="s">
        <v>1029</v>
      </c>
      <c r="H545" s="73" t="s">
        <v>1243</v>
      </c>
      <c r="I545" s="71" t="s">
        <v>1424</v>
      </c>
      <c r="J545" s="72" t="s">
        <v>170</v>
      </c>
      <c r="K545" s="71" t="s">
        <v>12</v>
      </c>
      <c r="L545" s="74">
        <v>1409.2724719101125</v>
      </c>
      <c r="M545" s="78" t="s">
        <v>1302</v>
      </c>
      <c r="N545" s="76" t="s">
        <v>1304</v>
      </c>
    </row>
    <row r="546" spans="2:14" x14ac:dyDescent="0.35">
      <c r="B546" s="91" t="s">
        <v>1030</v>
      </c>
      <c r="C546" s="71" t="s">
        <v>1241</v>
      </c>
      <c r="D546" s="72" t="s">
        <v>1242</v>
      </c>
      <c r="E546" s="71" t="s">
        <v>11</v>
      </c>
      <c r="F546" s="71" t="s">
        <v>1244</v>
      </c>
      <c r="G546" s="73" t="s">
        <v>1030</v>
      </c>
      <c r="H546" s="73" t="s">
        <v>1244</v>
      </c>
      <c r="I546" s="71" t="s">
        <v>1425</v>
      </c>
      <c r="J546" s="72" t="s">
        <v>170</v>
      </c>
      <c r="K546" s="71" t="s">
        <v>12</v>
      </c>
      <c r="L546" s="74">
        <v>9663.7865168539338</v>
      </c>
      <c r="M546" s="75" t="s">
        <v>1303</v>
      </c>
      <c r="N546" s="76" t="s">
        <v>1304</v>
      </c>
    </row>
    <row r="547" spans="2:14" x14ac:dyDescent="0.35">
      <c r="B547" s="91" t="s">
        <v>1031</v>
      </c>
      <c r="C547" s="71" t="s">
        <v>1241</v>
      </c>
      <c r="D547" s="72" t="s">
        <v>1242</v>
      </c>
      <c r="E547" s="71" t="s">
        <v>11</v>
      </c>
      <c r="F547" s="71" t="s">
        <v>1244</v>
      </c>
      <c r="G547" s="73" t="s">
        <v>1031</v>
      </c>
      <c r="H547" s="73" t="s">
        <v>1244</v>
      </c>
      <c r="I547" s="71" t="s">
        <v>1423</v>
      </c>
      <c r="J547" s="72" t="s">
        <v>173</v>
      </c>
      <c r="K547" s="71" t="s">
        <v>12</v>
      </c>
      <c r="L547" s="74">
        <v>96638</v>
      </c>
      <c r="M547" s="78" t="s">
        <v>1302</v>
      </c>
      <c r="N547" s="79" t="s">
        <v>4090</v>
      </c>
    </row>
    <row r="548" spans="2:14" x14ac:dyDescent="0.35">
      <c r="B548" s="91" t="s">
        <v>1032</v>
      </c>
      <c r="C548" s="71" t="s">
        <v>1241</v>
      </c>
      <c r="D548" s="72" t="s">
        <v>1242</v>
      </c>
      <c r="E548" s="71" t="s">
        <v>11</v>
      </c>
      <c r="F548" s="71" t="s">
        <v>1244</v>
      </c>
      <c r="G548" s="73" t="s">
        <v>1032</v>
      </c>
      <c r="H548" s="73" t="s">
        <v>1244</v>
      </c>
      <c r="I548" s="71" t="s">
        <v>1424</v>
      </c>
      <c r="J548" s="72" t="s">
        <v>170</v>
      </c>
      <c r="K548" s="71" t="s">
        <v>12</v>
      </c>
      <c r="L548" s="74">
        <v>8455.8249063670428</v>
      </c>
      <c r="M548" s="78" t="s">
        <v>1302</v>
      </c>
      <c r="N548" s="76" t="s">
        <v>1304</v>
      </c>
    </row>
    <row r="549" spans="2:14" x14ac:dyDescent="0.35">
      <c r="B549" s="91" t="s">
        <v>1033</v>
      </c>
      <c r="C549" s="71" t="s">
        <v>1245</v>
      </c>
      <c r="D549" s="72" t="s">
        <v>1246</v>
      </c>
      <c r="E549" s="71" t="s">
        <v>11</v>
      </c>
      <c r="F549" s="71" t="s">
        <v>1245</v>
      </c>
      <c r="G549" s="73" t="s">
        <v>1033</v>
      </c>
      <c r="H549" s="73" t="s">
        <v>1245</v>
      </c>
      <c r="I549" s="71" t="s">
        <v>1423</v>
      </c>
      <c r="J549" s="72" t="s">
        <v>173</v>
      </c>
      <c r="K549" s="71" t="s">
        <v>12</v>
      </c>
      <c r="L549" s="74">
        <v>294.4831460674157</v>
      </c>
      <c r="M549" s="78" t="s">
        <v>1302</v>
      </c>
      <c r="N549" s="79" t="s">
        <v>4090</v>
      </c>
    </row>
    <row r="550" spans="2:14" x14ac:dyDescent="0.35">
      <c r="B550" s="91" t="s">
        <v>1034</v>
      </c>
      <c r="C550" s="71" t="s">
        <v>1245</v>
      </c>
      <c r="D550" s="72" t="s">
        <v>1246</v>
      </c>
      <c r="E550" s="71" t="s">
        <v>11</v>
      </c>
      <c r="F550" s="71" t="s">
        <v>1245</v>
      </c>
      <c r="G550" s="73" t="s">
        <v>1034</v>
      </c>
      <c r="H550" s="73" t="s">
        <v>1245</v>
      </c>
      <c r="I550" s="71" t="s">
        <v>1425</v>
      </c>
      <c r="J550" s="72" t="s">
        <v>170</v>
      </c>
      <c r="K550" s="71" t="s">
        <v>12</v>
      </c>
      <c r="L550" s="74">
        <v>29.44943820224719</v>
      </c>
      <c r="M550" s="75" t="s">
        <v>1303</v>
      </c>
      <c r="N550" s="76" t="s">
        <v>1304</v>
      </c>
    </row>
    <row r="551" spans="2:14" x14ac:dyDescent="0.35">
      <c r="B551" s="91" t="s">
        <v>1035</v>
      </c>
      <c r="C551" s="71" t="s">
        <v>1245</v>
      </c>
      <c r="D551" s="72" t="s">
        <v>1246</v>
      </c>
      <c r="E551" s="71" t="s">
        <v>11</v>
      </c>
      <c r="F551" s="71" t="s">
        <v>1245</v>
      </c>
      <c r="G551" s="73" t="s">
        <v>1035</v>
      </c>
      <c r="H551" s="73" t="s">
        <v>1245</v>
      </c>
      <c r="I551" s="71" t="s">
        <v>1424</v>
      </c>
      <c r="J551" s="72" t="s">
        <v>170</v>
      </c>
      <c r="K551" s="71" t="s">
        <v>12</v>
      </c>
      <c r="L551" s="74">
        <v>25.772471910112358</v>
      </c>
      <c r="M551" s="78" t="s">
        <v>1302</v>
      </c>
      <c r="N551" s="76" t="s">
        <v>1304</v>
      </c>
    </row>
    <row r="552" spans="2:14" x14ac:dyDescent="0.35">
      <c r="B552" s="91" t="s">
        <v>1036</v>
      </c>
      <c r="C552" s="71" t="s">
        <v>1247</v>
      </c>
      <c r="D552" s="72" t="s">
        <v>1248</v>
      </c>
      <c r="E552" s="71" t="s">
        <v>11</v>
      </c>
      <c r="F552" s="71" t="s">
        <v>1247</v>
      </c>
      <c r="G552" s="73" t="s">
        <v>1036</v>
      </c>
      <c r="H552" s="73" t="s">
        <v>1247</v>
      </c>
      <c r="I552" s="71" t="s">
        <v>1423</v>
      </c>
      <c r="J552" s="72" t="s">
        <v>173</v>
      </c>
      <c r="K552" s="71" t="s">
        <v>12</v>
      </c>
      <c r="L552" s="74">
        <v>367.77528089887642</v>
      </c>
      <c r="M552" s="78" t="s">
        <v>1302</v>
      </c>
      <c r="N552" s="79" t="s">
        <v>4090</v>
      </c>
    </row>
    <row r="553" spans="2:14" x14ac:dyDescent="0.35">
      <c r="B553" s="91" t="s">
        <v>1037</v>
      </c>
      <c r="C553" s="71" t="s">
        <v>1247</v>
      </c>
      <c r="D553" s="72" t="s">
        <v>1248</v>
      </c>
      <c r="E553" s="71" t="s">
        <v>11</v>
      </c>
      <c r="F553" s="71" t="s">
        <v>1247</v>
      </c>
      <c r="G553" s="73" t="s">
        <v>1037</v>
      </c>
      <c r="H553" s="73" t="s">
        <v>1247</v>
      </c>
      <c r="I553" s="71" t="s">
        <v>1425</v>
      </c>
      <c r="J553" s="72" t="s">
        <v>170</v>
      </c>
      <c r="K553" s="71" t="s">
        <v>12</v>
      </c>
      <c r="L553" s="74">
        <v>36.786516853932589</v>
      </c>
      <c r="M553" s="75" t="s">
        <v>1303</v>
      </c>
      <c r="N553" s="76" t="s">
        <v>1304</v>
      </c>
    </row>
    <row r="554" spans="2:14" x14ac:dyDescent="0.35">
      <c r="B554" s="91" t="s">
        <v>1038</v>
      </c>
      <c r="C554" s="71" t="s">
        <v>1247</v>
      </c>
      <c r="D554" s="72" t="s">
        <v>1248</v>
      </c>
      <c r="E554" s="71" t="s">
        <v>11</v>
      </c>
      <c r="F554" s="71" t="s">
        <v>1247</v>
      </c>
      <c r="G554" s="73" t="s">
        <v>1038</v>
      </c>
      <c r="H554" s="73" t="s">
        <v>1247</v>
      </c>
      <c r="I554" s="71" t="s">
        <v>1424</v>
      </c>
      <c r="J554" s="72" t="s">
        <v>170</v>
      </c>
      <c r="K554" s="71" t="s">
        <v>12</v>
      </c>
      <c r="L554" s="74">
        <v>32.176029962546814</v>
      </c>
      <c r="M554" s="78" t="s">
        <v>1302</v>
      </c>
      <c r="N554" s="76" t="s">
        <v>1304</v>
      </c>
    </row>
    <row r="555" spans="2:14" x14ac:dyDescent="0.35">
      <c r="B555" s="91" t="s">
        <v>1039</v>
      </c>
      <c r="C555" s="71" t="s">
        <v>1249</v>
      </c>
      <c r="D555" s="72" t="s">
        <v>1250</v>
      </c>
      <c r="E555" s="71" t="s">
        <v>11</v>
      </c>
      <c r="F555" s="71" t="s">
        <v>1249</v>
      </c>
      <c r="G555" s="73" t="s">
        <v>1039</v>
      </c>
      <c r="H555" s="73" t="s">
        <v>1249</v>
      </c>
      <c r="I555" s="71" t="s">
        <v>1423</v>
      </c>
      <c r="J555" s="72" t="s">
        <v>173</v>
      </c>
      <c r="K555" s="71" t="s">
        <v>12</v>
      </c>
      <c r="L555" s="74">
        <v>294.4831460674157</v>
      </c>
      <c r="M555" s="78" t="s">
        <v>1302</v>
      </c>
      <c r="N555" s="79" t="s">
        <v>4090</v>
      </c>
    </row>
    <row r="556" spans="2:14" x14ac:dyDescent="0.35">
      <c r="B556" s="91" t="s">
        <v>1040</v>
      </c>
      <c r="C556" s="71" t="s">
        <v>1249</v>
      </c>
      <c r="D556" s="72" t="s">
        <v>1250</v>
      </c>
      <c r="E556" s="71" t="s">
        <v>11</v>
      </c>
      <c r="F556" s="71" t="s">
        <v>1249</v>
      </c>
      <c r="G556" s="73" t="s">
        <v>1040</v>
      </c>
      <c r="H556" s="73" t="s">
        <v>1249</v>
      </c>
      <c r="I556" s="71" t="s">
        <v>1425</v>
      </c>
      <c r="J556" s="72" t="s">
        <v>170</v>
      </c>
      <c r="K556" s="71" t="s">
        <v>12</v>
      </c>
      <c r="L556" s="74">
        <v>29.44943820224719</v>
      </c>
      <c r="M556" s="75" t="s">
        <v>1303</v>
      </c>
      <c r="N556" s="76" t="s">
        <v>1304</v>
      </c>
    </row>
    <row r="557" spans="2:14" x14ac:dyDescent="0.35">
      <c r="B557" s="91" t="s">
        <v>1041</v>
      </c>
      <c r="C557" s="71" t="s">
        <v>1249</v>
      </c>
      <c r="D557" s="72" t="s">
        <v>1250</v>
      </c>
      <c r="E557" s="71" t="s">
        <v>11</v>
      </c>
      <c r="F557" s="71" t="s">
        <v>1249</v>
      </c>
      <c r="G557" s="73" t="s">
        <v>1041</v>
      </c>
      <c r="H557" s="73" t="s">
        <v>1249</v>
      </c>
      <c r="I557" s="71" t="s">
        <v>1424</v>
      </c>
      <c r="J557" s="72" t="s">
        <v>170</v>
      </c>
      <c r="K557" s="71" t="s">
        <v>12</v>
      </c>
      <c r="L557" s="74">
        <v>25.772471910112358</v>
      </c>
      <c r="M557" s="78" t="s">
        <v>1302</v>
      </c>
      <c r="N557" s="76" t="s">
        <v>1304</v>
      </c>
    </row>
    <row r="558" spans="2:14" x14ac:dyDescent="0.35">
      <c r="B558" s="91" t="s">
        <v>1042</v>
      </c>
      <c r="C558" s="71" t="s">
        <v>1251</v>
      </c>
      <c r="D558" s="72" t="s">
        <v>1252</v>
      </c>
      <c r="E558" s="71" t="s">
        <v>11</v>
      </c>
      <c r="F558" s="71" t="s">
        <v>1251</v>
      </c>
      <c r="G558" s="73" t="s">
        <v>1042</v>
      </c>
      <c r="H558" s="73" t="s">
        <v>1251</v>
      </c>
      <c r="I558" s="71" t="s">
        <v>1425</v>
      </c>
      <c r="J558" s="72" t="s">
        <v>170</v>
      </c>
      <c r="K558" s="71" t="s">
        <v>12</v>
      </c>
      <c r="L558" s="74">
        <v>110.42696629213484</v>
      </c>
      <c r="M558" s="75" t="s">
        <v>1303</v>
      </c>
      <c r="N558" s="76" t="s">
        <v>1304</v>
      </c>
    </row>
    <row r="559" spans="2:14" x14ac:dyDescent="0.35">
      <c r="B559" s="91" t="s">
        <v>1043</v>
      </c>
      <c r="C559" s="71" t="s">
        <v>1251</v>
      </c>
      <c r="D559" s="72" t="s">
        <v>1252</v>
      </c>
      <c r="E559" s="71" t="s">
        <v>11</v>
      </c>
      <c r="F559" s="71" t="s">
        <v>1251</v>
      </c>
      <c r="G559" s="73" t="s">
        <v>1043</v>
      </c>
      <c r="H559" s="73" t="s">
        <v>1251</v>
      </c>
      <c r="I559" s="71" t="s">
        <v>1423</v>
      </c>
      <c r="J559" s="72" t="s">
        <v>173</v>
      </c>
      <c r="K559" s="71" t="s">
        <v>12</v>
      </c>
      <c r="L559" s="74">
        <v>1104.2921348314608</v>
      </c>
      <c r="M559" s="78" t="s">
        <v>1302</v>
      </c>
      <c r="N559" s="79" t="s">
        <v>4090</v>
      </c>
    </row>
    <row r="560" spans="2:14" x14ac:dyDescent="0.35">
      <c r="B560" s="91" t="s">
        <v>1044</v>
      </c>
      <c r="C560" s="71" t="s">
        <v>1251</v>
      </c>
      <c r="D560" s="72" t="s">
        <v>1252</v>
      </c>
      <c r="E560" s="71" t="s">
        <v>11</v>
      </c>
      <c r="F560" s="71" t="s">
        <v>1251</v>
      </c>
      <c r="G560" s="73" t="s">
        <v>1044</v>
      </c>
      <c r="H560" s="73" t="s">
        <v>1251</v>
      </c>
      <c r="I560" s="71" t="s">
        <v>1424</v>
      </c>
      <c r="J560" s="72" t="s">
        <v>170</v>
      </c>
      <c r="K560" s="71" t="s">
        <v>12</v>
      </c>
      <c r="L560" s="74">
        <v>96.632958801498134</v>
      </c>
      <c r="M560" s="78" t="s">
        <v>1302</v>
      </c>
      <c r="N560" s="76" t="s">
        <v>1304</v>
      </c>
    </row>
    <row r="561" spans="2:14" x14ac:dyDescent="0.35">
      <c r="B561" s="91" t="s">
        <v>1045</v>
      </c>
      <c r="C561" s="81" t="s">
        <v>1253</v>
      </c>
      <c r="D561" s="72" t="s">
        <v>1254</v>
      </c>
      <c r="E561" s="71" t="s">
        <v>16</v>
      </c>
      <c r="F561" s="71" t="s">
        <v>1253</v>
      </c>
      <c r="G561" s="73" t="s">
        <v>1045</v>
      </c>
      <c r="H561" s="73" t="s">
        <v>1253</v>
      </c>
      <c r="I561" s="71" t="s">
        <v>1425</v>
      </c>
      <c r="J561" s="72" t="s">
        <v>170</v>
      </c>
      <c r="K561" s="71" t="s">
        <v>12</v>
      </c>
      <c r="L561" s="74">
        <v>17.606741573033709</v>
      </c>
      <c r="M561" s="75" t="s">
        <v>1303</v>
      </c>
      <c r="N561" s="76" t="s">
        <v>1304</v>
      </c>
    </row>
    <row r="562" spans="2:14" x14ac:dyDescent="0.35">
      <c r="B562" s="91" t="s">
        <v>1046</v>
      </c>
      <c r="C562" s="71" t="s">
        <v>1253</v>
      </c>
      <c r="D562" s="72" t="s">
        <v>1254</v>
      </c>
      <c r="E562" s="71" t="s">
        <v>16</v>
      </c>
      <c r="F562" s="71" t="s">
        <v>1253</v>
      </c>
      <c r="G562" s="73" t="s">
        <v>1046</v>
      </c>
      <c r="H562" s="73" t="s">
        <v>1253</v>
      </c>
      <c r="I562" s="71" t="s">
        <v>1424</v>
      </c>
      <c r="J562" s="72" t="s">
        <v>170</v>
      </c>
      <c r="K562" s="71" t="s">
        <v>12</v>
      </c>
      <c r="L562" s="74">
        <v>15.417602996254681</v>
      </c>
      <c r="M562" s="78" t="s">
        <v>1302</v>
      </c>
      <c r="N562" s="76" t="s">
        <v>1304</v>
      </c>
    </row>
    <row r="563" spans="2:14" x14ac:dyDescent="0.35">
      <c r="B563" s="91" t="s">
        <v>1047</v>
      </c>
      <c r="C563" s="71" t="s">
        <v>1253</v>
      </c>
      <c r="D563" s="72" t="s">
        <v>1254</v>
      </c>
      <c r="E563" s="71" t="s">
        <v>16</v>
      </c>
      <c r="F563" s="71" t="s">
        <v>1253</v>
      </c>
      <c r="G563" s="73" t="s">
        <v>1047</v>
      </c>
      <c r="H563" s="73" t="s">
        <v>1253</v>
      </c>
      <c r="I563" s="71" t="s">
        <v>1423</v>
      </c>
      <c r="J563" s="72" t="s">
        <v>173</v>
      </c>
      <c r="K563" s="71" t="s">
        <v>12</v>
      </c>
      <c r="L563" s="74">
        <v>176.16853932584269</v>
      </c>
      <c r="M563" s="78" t="s">
        <v>1302</v>
      </c>
      <c r="N563" s="79" t="s">
        <v>4090</v>
      </c>
    </row>
    <row r="564" spans="2:14" x14ac:dyDescent="0.35">
      <c r="B564" s="91" t="s">
        <v>1048</v>
      </c>
      <c r="C564" s="71" t="s">
        <v>1255</v>
      </c>
      <c r="D564" s="72" t="s">
        <v>1256</v>
      </c>
      <c r="E564" s="71" t="s">
        <v>33</v>
      </c>
      <c r="F564" s="71" t="s">
        <v>1255</v>
      </c>
      <c r="G564" s="73" t="s">
        <v>1048</v>
      </c>
      <c r="H564" s="73" t="s">
        <v>1255</v>
      </c>
      <c r="I564" s="71" t="s">
        <v>1423</v>
      </c>
      <c r="J564" s="72" t="s">
        <v>173</v>
      </c>
      <c r="K564" s="71" t="s">
        <v>12</v>
      </c>
      <c r="L564" s="74">
        <v>176.16853932584269</v>
      </c>
      <c r="M564" s="78" t="s">
        <v>1302</v>
      </c>
      <c r="N564" s="79" t="s">
        <v>4090</v>
      </c>
    </row>
    <row r="565" spans="2:14" x14ac:dyDescent="0.35">
      <c r="B565" s="91" t="s">
        <v>1049</v>
      </c>
      <c r="C565" s="71" t="s">
        <v>1255</v>
      </c>
      <c r="D565" s="72" t="s">
        <v>1256</v>
      </c>
      <c r="E565" s="71" t="s">
        <v>33</v>
      </c>
      <c r="F565" s="71" t="s">
        <v>1255</v>
      </c>
      <c r="G565" s="73" t="s">
        <v>1049</v>
      </c>
      <c r="H565" s="73" t="s">
        <v>1255</v>
      </c>
      <c r="I565" s="71" t="s">
        <v>1424</v>
      </c>
      <c r="J565" s="72" t="s">
        <v>170</v>
      </c>
      <c r="K565" s="71" t="s">
        <v>12</v>
      </c>
      <c r="L565" s="74">
        <v>15.417602996254681</v>
      </c>
      <c r="M565" s="78" t="s">
        <v>1302</v>
      </c>
      <c r="N565" s="76" t="s">
        <v>1304</v>
      </c>
    </row>
    <row r="566" spans="2:14" x14ac:dyDescent="0.35">
      <c r="B566" s="91" t="s">
        <v>1050</v>
      </c>
      <c r="C566" s="71" t="s">
        <v>1257</v>
      </c>
      <c r="D566" s="72" t="s">
        <v>1258</v>
      </c>
      <c r="E566" s="71" t="s">
        <v>11</v>
      </c>
      <c r="F566" s="71" t="s">
        <v>1257</v>
      </c>
      <c r="G566" s="73" t="s">
        <v>1050</v>
      </c>
      <c r="H566" s="73" t="s">
        <v>1257</v>
      </c>
      <c r="I566" s="71" t="s">
        <v>1425</v>
      </c>
      <c r="J566" s="72" t="s">
        <v>170</v>
      </c>
      <c r="K566" s="71" t="s">
        <v>12</v>
      </c>
      <c r="L566" s="74">
        <v>25.719101123595507</v>
      </c>
      <c r="M566" s="75" t="s">
        <v>1303</v>
      </c>
      <c r="N566" s="76" t="s">
        <v>1304</v>
      </c>
    </row>
    <row r="567" spans="2:14" x14ac:dyDescent="0.35">
      <c r="B567" s="91" t="s">
        <v>1051</v>
      </c>
      <c r="C567" s="71" t="s">
        <v>1257</v>
      </c>
      <c r="D567" s="72" t="s">
        <v>1258</v>
      </c>
      <c r="E567" s="71" t="s">
        <v>11</v>
      </c>
      <c r="F567" s="71" t="s">
        <v>1257</v>
      </c>
      <c r="G567" s="73" t="s">
        <v>1051</v>
      </c>
      <c r="H567" s="73" t="s">
        <v>1257</v>
      </c>
      <c r="I567" s="71" t="s">
        <v>1423</v>
      </c>
      <c r="J567" s="72" t="s">
        <v>173</v>
      </c>
      <c r="K567" s="71" t="s">
        <v>12</v>
      </c>
      <c r="L567" s="74">
        <v>257.19101123595505</v>
      </c>
      <c r="M567" s="78" t="s">
        <v>1302</v>
      </c>
      <c r="N567" s="79" t="s">
        <v>4090</v>
      </c>
    </row>
    <row r="568" spans="2:14" x14ac:dyDescent="0.35">
      <c r="B568" s="91" t="s">
        <v>1756</v>
      </c>
      <c r="C568" s="71" t="s">
        <v>1257</v>
      </c>
      <c r="D568" s="72" t="s">
        <v>1258</v>
      </c>
      <c r="E568" s="71" t="s">
        <v>11</v>
      </c>
      <c r="F568" s="71" t="s">
        <v>1257</v>
      </c>
      <c r="G568" s="73" t="s">
        <v>1756</v>
      </c>
      <c r="H568" s="73" t="s">
        <v>1257</v>
      </c>
      <c r="I568" s="71" t="s">
        <v>1424</v>
      </c>
      <c r="J568" s="72" t="s">
        <v>170</v>
      </c>
      <c r="K568" s="71" t="s">
        <v>12</v>
      </c>
      <c r="L568" s="74">
        <v>22.502808988764045</v>
      </c>
      <c r="M568" s="78" t="s">
        <v>1302</v>
      </c>
      <c r="N568" s="76" t="s">
        <v>1304</v>
      </c>
    </row>
    <row r="569" spans="2:14" x14ac:dyDescent="0.35">
      <c r="B569" s="91" t="s">
        <v>1052</v>
      </c>
      <c r="C569" s="71" t="s">
        <v>1259</v>
      </c>
      <c r="D569" s="72" t="s">
        <v>1260</v>
      </c>
      <c r="E569" s="71" t="s">
        <v>11</v>
      </c>
      <c r="F569" s="71" t="s">
        <v>1261</v>
      </c>
      <c r="G569" s="73" t="s">
        <v>1052</v>
      </c>
      <c r="H569" s="73" t="s">
        <v>1714</v>
      </c>
      <c r="I569" s="71" t="s">
        <v>1425</v>
      </c>
      <c r="J569" s="72" t="s">
        <v>170</v>
      </c>
      <c r="K569" s="71" t="s">
        <v>12</v>
      </c>
      <c r="L569" s="74">
        <v>25.719101123595507</v>
      </c>
      <c r="M569" s="75" t="s">
        <v>1303</v>
      </c>
      <c r="N569" s="76" t="s">
        <v>1304</v>
      </c>
    </row>
    <row r="570" spans="2:14" x14ac:dyDescent="0.35">
      <c r="B570" s="91" t="s">
        <v>4235</v>
      </c>
      <c r="C570" s="71" t="s">
        <v>1259</v>
      </c>
      <c r="D570" s="72" t="s">
        <v>1260</v>
      </c>
      <c r="E570" s="71" t="s">
        <v>11</v>
      </c>
      <c r="F570" s="71" t="s">
        <v>1261</v>
      </c>
      <c r="G570" s="73" t="s">
        <v>1053</v>
      </c>
      <c r="H570" s="73" t="s">
        <v>1714</v>
      </c>
      <c r="I570" s="71" t="s">
        <v>1423</v>
      </c>
      <c r="J570" s="72" t="s">
        <v>173</v>
      </c>
      <c r="K570" s="71" t="s">
        <v>12</v>
      </c>
      <c r="L570" s="74">
        <v>257.19101123595505</v>
      </c>
      <c r="M570" s="78" t="s">
        <v>1302</v>
      </c>
      <c r="N570" s="79" t="s">
        <v>4090</v>
      </c>
    </row>
    <row r="571" spans="2:14" x14ac:dyDescent="0.35">
      <c r="B571" s="91" t="s">
        <v>1054</v>
      </c>
      <c r="C571" s="71" t="s">
        <v>1259</v>
      </c>
      <c r="D571" s="72" t="s">
        <v>1260</v>
      </c>
      <c r="E571" s="71" t="s">
        <v>11</v>
      </c>
      <c r="F571" s="71" t="s">
        <v>1261</v>
      </c>
      <c r="G571" s="73" t="s">
        <v>1054</v>
      </c>
      <c r="H571" s="73" t="s">
        <v>1714</v>
      </c>
      <c r="I571" s="71" t="s">
        <v>1424</v>
      </c>
      <c r="J571" s="72" t="s">
        <v>170</v>
      </c>
      <c r="K571" s="71" t="s">
        <v>12</v>
      </c>
      <c r="L571" s="74">
        <v>22.502808988764045</v>
      </c>
      <c r="M571" s="78" t="s">
        <v>1302</v>
      </c>
      <c r="N571" s="76" t="s">
        <v>1304</v>
      </c>
    </row>
    <row r="572" spans="2:14" x14ac:dyDescent="0.35">
      <c r="B572" s="91" t="s">
        <v>1055</v>
      </c>
      <c r="C572" s="71" t="s">
        <v>638</v>
      </c>
      <c r="D572" s="72" t="s">
        <v>639</v>
      </c>
      <c r="E572" s="71" t="s">
        <v>107</v>
      </c>
      <c r="F572" s="71" t="s">
        <v>638</v>
      </c>
      <c r="G572" s="73" t="s">
        <v>1055</v>
      </c>
      <c r="H572" s="73" t="s">
        <v>1715</v>
      </c>
      <c r="I572" s="71" t="s">
        <v>1425</v>
      </c>
      <c r="J572" s="72" t="s">
        <v>170</v>
      </c>
      <c r="K572" s="71" t="s">
        <v>12</v>
      </c>
      <c r="L572" s="74">
        <v>58.898876404494381</v>
      </c>
      <c r="M572" s="75" t="s">
        <v>1303</v>
      </c>
      <c r="N572" s="76" t="s">
        <v>1304</v>
      </c>
    </row>
    <row r="573" spans="2:14" x14ac:dyDescent="0.35">
      <c r="B573" s="91" t="s">
        <v>1056</v>
      </c>
      <c r="C573" s="71" t="s">
        <v>638</v>
      </c>
      <c r="D573" s="72" t="s">
        <v>639</v>
      </c>
      <c r="E573" s="71" t="s">
        <v>107</v>
      </c>
      <c r="F573" s="71" t="s">
        <v>638</v>
      </c>
      <c r="G573" s="73" t="s">
        <v>1056</v>
      </c>
      <c r="H573" s="73" t="s">
        <v>1715</v>
      </c>
      <c r="I573" s="71" t="s">
        <v>1423</v>
      </c>
      <c r="J573" s="72" t="s">
        <v>173</v>
      </c>
      <c r="K573" s="71" t="s">
        <v>12</v>
      </c>
      <c r="L573" s="74">
        <v>588.95505617977517</v>
      </c>
      <c r="M573" s="78" t="s">
        <v>1302</v>
      </c>
      <c r="N573" s="79" t="s">
        <v>4090</v>
      </c>
    </row>
    <row r="574" spans="2:14" x14ac:dyDescent="0.35">
      <c r="B574" s="91" t="s">
        <v>1057</v>
      </c>
      <c r="C574" s="71" t="s">
        <v>638</v>
      </c>
      <c r="D574" s="72" t="s">
        <v>639</v>
      </c>
      <c r="E574" s="71" t="s">
        <v>107</v>
      </c>
      <c r="F574" s="71" t="s">
        <v>638</v>
      </c>
      <c r="G574" s="73" t="s">
        <v>1057</v>
      </c>
      <c r="H574" s="73" t="s">
        <v>1715</v>
      </c>
      <c r="I574" s="71" t="s">
        <v>1424</v>
      </c>
      <c r="J574" s="72" t="s">
        <v>170</v>
      </c>
      <c r="K574" s="71" t="s">
        <v>12</v>
      </c>
      <c r="L574" s="74">
        <v>51.5308988764045</v>
      </c>
      <c r="M574" s="78" t="s">
        <v>1302</v>
      </c>
      <c r="N574" s="76" t="s">
        <v>1304</v>
      </c>
    </row>
    <row r="575" spans="2:14" x14ac:dyDescent="0.35">
      <c r="B575" s="91" t="s">
        <v>1058</v>
      </c>
      <c r="C575" s="71" t="s">
        <v>638</v>
      </c>
      <c r="D575" s="72" t="s">
        <v>639</v>
      </c>
      <c r="E575" s="71" t="s">
        <v>106</v>
      </c>
      <c r="F575" s="71" t="s">
        <v>1262</v>
      </c>
      <c r="G575" s="73" t="s">
        <v>1058</v>
      </c>
      <c r="H575" s="73" t="s">
        <v>1716</v>
      </c>
      <c r="I575" s="71" t="s">
        <v>1425</v>
      </c>
      <c r="J575" s="72" t="s">
        <v>170</v>
      </c>
      <c r="K575" s="71" t="s">
        <v>12</v>
      </c>
      <c r="L575" s="74">
        <v>29.44943820224719</v>
      </c>
      <c r="M575" s="75" t="s">
        <v>1303</v>
      </c>
      <c r="N575" s="76" t="s">
        <v>1304</v>
      </c>
    </row>
    <row r="576" spans="2:14" x14ac:dyDescent="0.35">
      <c r="B576" s="91" t="s">
        <v>1059</v>
      </c>
      <c r="C576" s="71" t="s">
        <v>638</v>
      </c>
      <c r="D576" s="72" t="s">
        <v>639</v>
      </c>
      <c r="E576" s="71" t="s">
        <v>106</v>
      </c>
      <c r="F576" s="71" t="s">
        <v>1262</v>
      </c>
      <c r="G576" s="73" t="s">
        <v>1059</v>
      </c>
      <c r="H576" s="73" t="s">
        <v>1716</v>
      </c>
      <c r="I576" s="71" t="s">
        <v>1423</v>
      </c>
      <c r="J576" s="72" t="s">
        <v>173</v>
      </c>
      <c r="K576" s="71" t="s">
        <v>12</v>
      </c>
      <c r="L576" s="74">
        <v>294.4831460674157</v>
      </c>
      <c r="M576" s="78" t="s">
        <v>1302</v>
      </c>
      <c r="N576" s="79" t="s">
        <v>4090</v>
      </c>
    </row>
    <row r="577" spans="2:14" x14ac:dyDescent="0.35">
      <c r="B577" s="91" t="s">
        <v>1060</v>
      </c>
      <c r="C577" s="71" t="s">
        <v>638</v>
      </c>
      <c r="D577" s="72" t="s">
        <v>639</v>
      </c>
      <c r="E577" s="71" t="s">
        <v>106</v>
      </c>
      <c r="F577" s="71" t="s">
        <v>1262</v>
      </c>
      <c r="G577" s="73" t="s">
        <v>1060</v>
      </c>
      <c r="H577" s="73" t="s">
        <v>1716</v>
      </c>
      <c r="I577" s="71" t="s">
        <v>1424</v>
      </c>
      <c r="J577" s="72" t="s">
        <v>170</v>
      </c>
      <c r="K577" s="71" t="s">
        <v>12</v>
      </c>
      <c r="L577" s="74">
        <v>25.772471910112358</v>
      </c>
      <c r="M577" s="78" t="s">
        <v>1302</v>
      </c>
      <c r="N577" s="76" t="s">
        <v>1304</v>
      </c>
    </row>
    <row r="578" spans="2:14" x14ac:dyDescent="0.35">
      <c r="B578" s="91" t="s">
        <v>1061</v>
      </c>
      <c r="C578" s="71" t="s">
        <v>1263</v>
      </c>
      <c r="D578" s="72" t="s">
        <v>1264</v>
      </c>
      <c r="E578" s="71" t="s">
        <v>36</v>
      </c>
      <c r="F578" s="71" t="s">
        <v>1263</v>
      </c>
      <c r="G578" s="73" t="s">
        <v>1061</v>
      </c>
      <c r="H578" s="73" t="s">
        <v>1717</v>
      </c>
      <c r="I578" s="71" t="s">
        <v>1424</v>
      </c>
      <c r="J578" s="72" t="s">
        <v>170</v>
      </c>
      <c r="K578" s="71" t="s">
        <v>12</v>
      </c>
      <c r="L578" s="74">
        <v>24159.568352059927</v>
      </c>
      <c r="M578" s="78" t="s">
        <v>1302</v>
      </c>
      <c r="N578" s="76" t="s">
        <v>1304</v>
      </c>
    </row>
    <row r="579" spans="2:14" x14ac:dyDescent="0.35">
      <c r="B579" s="91" t="s">
        <v>1062</v>
      </c>
      <c r="C579" s="71" t="s">
        <v>1263</v>
      </c>
      <c r="D579" s="72" t="s">
        <v>1264</v>
      </c>
      <c r="E579" s="71" t="s">
        <v>36</v>
      </c>
      <c r="F579" s="71" t="s">
        <v>1263</v>
      </c>
      <c r="G579" s="73" t="s">
        <v>1062</v>
      </c>
      <c r="H579" s="73" t="s">
        <v>1717</v>
      </c>
      <c r="I579" s="71" t="s">
        <v>1425</v>
      </c>
      <c r="J579" s="72" t="s">
        <v>170</v>
      </c>
      <c r="K579" s="71" t="s">
        <v>12</v>
      </c>
      <c r="L579" s="74">
        <v>27610.932584269663</v>
      </c>
      <c r="M579" s="75" t="s">
        <v>1303</v>
      </c>
      <c r="N579" s="76" t="s">
        <v>1304</v>
      </c>
    </row>
    <row r="580" spans="2:14" x14ac:dyDescent="0.35">
      <c r="B580" s="91" t="s">
        <v>1063</v>
      </c>
      <c r="C580" s="71" t="s">
        <v>1263</v>
      </c>
      <c r="D580" s="72" t="s">
        <v>1264</v>
      </c>
      <c r="E580" s="71" t="s">
        <v>36</v>
      </c>
      <c r="F580" s="71" t="s">
        <v>1263</v>
      </c>
      <c r="G580" s="73" t="s">
        <v>1063</v>
      </c>
      <c r="H580" s="73" t="s">
        <v>1717</v>
      </c>
      <c r="I580" s="71" t="s">
        <v>1423</v>
      </c>
      <c r="J580" s="72" t="s">
        <v>173</v>
      </c>
      <c r="K580" s="71" t="s">
        <v>12</v>
      </c>
      <c r="L580" s="74">
        <v>276109.39325842692</v>
      </c>
      <c r="M580" s="78" t="s">
        <v>1302</v>
      </c>
      <c r="N580" s="79" t="s">
        <v>4090</v>
      </c>
    </row>
    <row r="581" spans="2:14" x14ac:dyDescent="0.35">
      <c r="B581" s="91" t="s">
        <v>1064</v>
      </c>
      <c r="C581" s="71" t="s">
        <v>1265</v>
      </c>
      <c r="D581" s="72" t="s">
        <v>1266</v>
      </c>
      <c r="E581" s="71" t="s">
        <v>107</v>
      </c>
      <c r="F581" s="71" t="s">
        <v>1267</v>
      </c>
      <c r="G581" s="73" t="s">
        <v>1064</v>
      </c>
      <c r="H581" s="73" t="s">
        <v>1267</v>
      </c>
      <c r="I581" s="71" t="s">
        <v>1424</v>
      </c>
      <c r="J581" s="72" t="s">
        <v>170</v>
      </c>
      <c r="K581" s="71" t="s">
        <v>12</v>
      </c>
      <c r="L581" s="74">
        <v>12.940074906367039</v>
      </c>
      <c r="M581" s="78" t="s">
        <v>1302</v>
      </c>
      <c r="N581" s="76" t="s">
        <v>1304</v>
      </c>
    </row>
    <row r="582" spans="2:14" x14ac:dyDescent="0.35">
      <c r="B582" s="91" t="s">
        <v>1065</v>
      </c>
      <c r="C582" s="71" t="s">
        <v>1265</v>
      </c>
      <c r="D582" s="72" t="s">
        <v>1266</v>
      </c>
      <c r="E582" s="71" t="s">
        <v>107</v>
      </c>
      <c r="F582" s="71" t="s">
        <v>1267</v>
      </c>
      <c r="G582" s="73" t="s">
        <v>1065</v>
      </c>
      <c r="H582" s="73" t="s">
        <v>1267</v>
      </c>
      <c r="I582" s="71" t="s">
        <v>1425</v>
      </c>
      <c r="J582" s="72" t="s">
        <v>170</v>
      </c>
      <c r="K582" s="71" t="s">
        <v>12</v>
      </c>
      <c r="L582" s="74">
        <v>14.786516853932584</v>
      </c>
      <c r="M582" s="75" t="s">
        <v>1303</v>
      </c>
      <c r="N582" s="76" t="s">
        <v>1304</v>
      </c>
    </row>
    <row r="583" spans="2:14" x14ac:dyDescent="0.35">
      <c r="B583" s="91" t="s">
        <v>1066</v>
      </c>
      <c r="C583" s="71" t="s">
        <v>1265</v>
      </c>
      <c r="D583" s="72" t="s">
        <v>1266</v>
      </c>
      <c r="E583" s="71" t="s">
        <v>107</v>
      </c>
      <c r="F583" s="71" t="s">
        <v>1267</v>
      </c>
      <c r="G583" s="73" t="s">
        <v>1066</v>
      </c>
      <c r="H583" s="73" t="s">
        <v>1267</v>
      </c>
      <c r="I583" s="71" t="s">
        <v>1423</v>
      </c>
      <c r="J583" s="72" t="s">
        <v>173</v>
      </c>
      <c r="K583" s="71" t="s">
        <v>12</v>
      </c>
      <c r="L583" s="74">
        <v>147.87640449438203</v>
      </c>
      <c r="M583" s="78" t="s">
        <v>1302</v>
      </c>
      <c r="N583" s="79" t="s">
        <v>4090</v>
      </c>
    </row>
    <row r="584" spans="2:14" x14ac:dyDescent="0.35">
      <c r="B584" s="91" t="s">
        <v>1067</v>
      </c>
      <c r="C584" s="71" t="s">
        <v>1268</v>
      </c>
      <c r="D584" s="72" t="s">
        <v>1269</v>
      </c>
      <c r="E584" s="71" t="s">
        <v>16</v>
      </c>
      <c r="F584" s="71" t="s">
        <v>1270</v>
      </c>
      <c r="G584" s="73" t="s">
        <v>1067</v>
      </c>
      <c r="H584" s="73" t="s">
        <v>1270</v>
      </c>
      <c r="I584" s="71" t="s">
        <v>1423</v>
      </c>
      <c r="J584" s="72" t="s">
        <v>173</v>
      </c>
      <c r="K584" s="71" t="s">
        <v>12</v>
      </c>
      <c r="L584" s="74">
        <v>184.85393258426967</v>
      </c>
      <c r="M584" s="78" t="s">
        <v>1302</v>
      </c>
      <c r="N584" s="79" t="s">
        <v>4090</v>
      </c>
    </row>
    <row r="585" spans="2:14" x14ac:dyDescent="0.35">
      <c r="B585" s="91" t="s">
        <v>1068</v>
      </c>
      <c r="C585" s="71" t="s">
        <v>1268</v>
      </c>
      <c r="D585" s="72" t="s">
        <v>1269</v>
      </c>
      <c r="E585" s="71" t="s">
        <v>16</v>
      </c>
      <c r="F585" s="71" t="s">
        <v>1270</v>
      </c>
      <c r="G585" s="73" t="s">
        <v>1068</v>
      </c>
      <c r="H585" s="73" t="s">
        <v>1270</v>
      </c>
      <c r="I585" s="71" t="s">
        <v>1424</v>
      </c>
      <c r="J585" s="72" t="s">
        <v>170</v>
      </c>
      <c r="K585" s="71" t="s">
        <v>12</v>
      </c>
      <c r="L585" s="74">
        <v>16.181647940074907</v>
      </c>
      <c r="M585" s="78" t="s">
        <v>1302</v>
      </c>
      <c r="N585" s="76" t="s">
        <v>1304</v>
      </c>
    </row>
    <row r="586" spans="2:14" x14ac:dyDescent="0.35">
      <c r="B586" s="91" t="s">
        <v>1069</v>
      </c>
      <c r="C586" s="71" t="s">
        <v>1268</v>
      </c>
      <c r="D586" s="72" t="s">
        <v>1269</v>
      </c>
      <c r="E586" s="71" t="s">
        <v>36</v>
      </c>
      <c r="F586" s="71" t="s">
        <v>1271</v>
      </c>
      <c r="G586" s="73" t="s">
        <v>1069</v>
      </c>
      <c r="H586" s="73" t="s">
        <v>1271</v>
      </c>
      <c r="I586" s="71" t="s">
        <v>1423</v>
      </c>
      <c r="J586" s="72" t="s">
        <v>173</v>
      </c>
      <c r="K586" s="71" t="s">
        <v>12</v>
      </c>
      <c r="L586" s="74">
        <v>276.47191011235952</v>
      </c>
      <c r="M586" s="78" t="s">
        <v>1302</v>
      </c>
      <c r="N586" s="79" t="s">
        <v>4090</v>
      </c>
    </row>
    <row r="587" spans="2:14" x14ac:dyDescent="0.35">
      <c r="B587" s="91" t="s">
        <v>1070</v>
      </c>
      <c r="C587" s="71" t="s">
        <v>1268</v>
      </c>
      <c r="D587" s="72" t="s">
        <v>1269</v>
      </c>
      <c r="E587" s="71" t="s">
        <v>36</v>
      </c>
      <c r="F587" s="71" t="s">
        <v>1271</v>
      </c>
      <c r="G587" s="73" t="s">
        <v>1070</v>
      </c>
      <c r="H587" s="73" t="s">
        <v>1271</v>
      </c>
      <c r="I587" s="71" t="s">
        <v>1424</v>
      </c>
      <c r="J587" s="72" t="s">
        <v>170</v>
      </c>
      <c r="K587" s="71" t="s">
        <v>12</v>
      </c>
      <c r="L587" s="74">
        <v>24.191011235955056</v>
      </c>
      <c r="M587" s="78" t="s">
        <v>1302</v>
      </c>
      <c r="N587" s="76" t="s">
        <v>1304</v>
      </c>
    </row>
    <row r="588" spans="2:14" x14ac:dyDescent="0.35">
      <c r="B588" s="91" t="s">
        <v>1071</v>
      </c>
      <c r="C588" s="71" t="s">
        <v>665</v>
      </c>
      <c r="D588" s="72" t="s">
        <v>666</v>
      </c>
      <c r="E588" s="71" t="s">
        <v>307</v>
      </c>
      <c r="F588" s="71" t="s">
        <v>1272</v>
      </c>
      <c r="G588" s="73" t="s">
        <v>1071</v>
      </c>
      <c r="H588" s="73" t="s">
        <v>1718</v>
      </c>
      <c r="I588" s="71" t="s">
        <v>1425</v>
      </c>
      <c r="J588" s="72" t="s">
        <v>170</v>
      </c>
      <c r="K588" s="71" t="s">
        <v>12</v>
      </c>
      <c r="L588" s="74">
        <v>162.02247191011236</v>
      </c>
      <c r="M588" s="75" t="s">
        <v>1303</v>
      </c>
      <c r="N588" s="76" t="s">
        <v>1304</v>
      </c>
    </row>
    <row r="589" spans="2:14" x14ac:dyDescent="0.35">
      <c r="B589" s="91" t="s">
        <v>1072</v>
      </c>
      <c r="C589" s="71" t="s">
        <v>665</v>
      </c>
      <c r="D589" s="72" t="s">
        <v>666</v>
      </c>
      <c r="E589" s="71" t="s">
        <v>307</v>
      </c>
      <c r="F589" s="71" t="s">
        <v>1272</v>
      </c>
      <c r="G589" s="73" t="s">
        <v>1072</v>
      </c>
      <c r="H589" s="73" t="s">
        <v>1718</v>
      </c>
      <c r="I589" s="71" t="s">
        <v>1423</v>
      </c>
      <c r="J589" s="72" t="s">
        <v>173</v>
      </c>
      <c r="K589" s="71" t="s">
        <v>12</v>
      </c>
      <c r="L589" s="74">
        <v>1620.2696629213483</v>
      </c>
      <c r="M589" s="78" t="s">
        <v>1302</v>
      </c>
      <c r="N589" s="79" t="s">
        <v>4090</v>
      </c>
    </row>
    <row r="590" spans="2:14" x14ac:dyDescent="0.35">
      <c r="B590" s="91" t="s">
        <v>1073</v>
      </c>
      <c r="C590" s="71" t="s">
        <v>665</v>
      </c>
      <c r="D590" s="72" t="s">
        <v>666</v>
      </c>
      <c r="E590" s="71" t="s">
        <v>307</v>
      </c>
      <c r="F590" s="71" t="s">
        <v>1272</v>
      </c>
      <c r="G590" s="73" t="s">
        <v>1073</v>
      </c>
      <c r="H590" s="73" t="s">
        <v>1718</v>
      </c>
      <c r="I590" s="71" t="s">
        <v>1424</v>
      </c>
      <c r="J590" s="72" t="s">
        <v>170</v>
      </c>
      <c r="K590" s="71" t="s">
        <v>12</v>
      </c>
      <c r="L590" s="74">
        <v>141.77434456928839</v>
      </c>
      <c r="M590" s="78" t="s">
        <v>1302</v>
      </c>
      <c r="N590" s="76" t="s">
        <v>1304</v>
      </c>
    </row>
    <row r="591" spans="2:14" x14ac:dyDescent="0.35">
      <c r="B591" s="91" t="s">
        <v>1074</v>
      </c>
      <c r="C591" s="71" t="s">
        <v>665</v>
      </c>
      <c r="D591" s="72" t="s">
        <v>666</v>
      </c>
      <c r="E591" s="71" t="s">
        <v>367</v>
      </c>
      <c r="F591" s="71" t="s">
        <v>1273</v>
      </c>
      <c r="G591" s="73" t="s">
        <v>1074</v>
      </c>
      <c r="H591" s="73" t="s">
        <v>1719</v>
      </c>
      <c r="I591" s="71" t="s">
        <v>1425</v>
      </c>
      <c r="J591" s="72" t="s">
        <v>170</v>
      </c>
      <c r="K591" s="71" t="s">
        <v>12</v>
      </c>
      <c r="L591" s="74">
        <v>125.12359550561797</v>
      </c>
      <c r="M591" s="75" t="s">
        <v>1303</v>
      </c>
      <c r="N591" s="76" t="s">
        <v>1304</v>
      </c>
    </row>
    <row r="592" spans="2:14" x14ac:dyDescent="0.35">
      <c r="B592" s="91" t="s">
        <v>1075</v>
      </c>
      <c r="C592" s="71" t="s">
        <v>665</v>
      </c>
      <c r="D592" s="72" t="s">
        <v>666</v>
      </c>
      <c r="E592" s="71" t="s">
        <v>367</v>
      </c>
      <c r="F592" s="71" t="s">
        <v>1273</v>
      </c>
      <c r="G592" s="73" t="s">
        <v>1075</v>
      </c>
      <c r="H592" s="73" t="s">
        <v>1719</v>
      </c>
      <c r="I592" s="71" t="s">
        <v>1423</v>
      </c>
      <c r="J592" s="72" t="s">
        <v>173</v>
      </c>
      <c r="K592" s="71" t="s">
        <v>12</v>
      </c>
      <c r="L592" s="74">
        <v>1251.2022471910111</v>
      </c>
      <c r="M592" s="78" t="s">
        <v>1302</v>
      </c>
      <c r="N592" s="79" t="s">
        <v>4090</v>
      </c>
    </row>
    <row r="593" spans="2:14" x14ac:dyDescent="0.35">
      <c r="B593" s="91" t="s">
        <v>1076</v>
      </c>
      <c r="C593" s="71" t="s">
        <v>665</v>
      </c>
      <c r="D593" s="72" t="s">
        <v>666</v>
      </c>
      <c r="E593" s="71" t="s">
        <v>367</v>
      </c>
      <c r="F593" s="71" t="s">
        <v>1273</v>
      </c>
      <c r="G593" s="73" t="s">
        <v>1076</v>
      </c>
      <c r="H593" s="73" t="s">
        <v>1719</v>
      </c>
      <c r="I593" s="71" t="s">
        <v>1424</v>
      </c>
      <c r="J593" s="72" t="s">
        <v>170</v>
      </c>
      <c r="K593" s="71" t="s">
        <v>12</v>
      </c>
      <c r="L593" s="74">
        <v>109.47846441947566</v>
      </c>
      <c r="M593" s="78" t="s">
        <v>1302</v>
      </c>
      <c r="N593" s="76" t="s">
        <v>1304</v>
      </c>
    </row>
    <row r="594" spans="2:14" x14ac:dyDescent="0.35">
      <c r="B594" s="91" t="s">
        <v>1077</v>
      </c>
      <c r="C594" s="71" t="s">
        <v>1274</v>
      </c>
      <c r="D594" s="72" t="s">
        <v>1275</v>
      </c>
      <c r="E594" s="71" t="s">
        <v>11</v>
      </c>
      <c r="F594" s="71" t="s">
        <v>1276</v>
      </c>
      <c r="G594" s="73" t="s">
        <v>1077</v>
      </c>
      <c r="H594" s="73" t="s">
        <v>1276</v>
      </c>
      <c r="I594" s="71" t="s">
        <v>1425</v>
      </c>
      <c r="J594" s="72" t="s">
        <v>170</v>
      </c>
      <c r="K594" s="71" t="s">
        <v>12</v>
      </c>
      <c r="L594" s="74">
        <v>294.4831460674157</v>
      </c>
      <c r="M594" s="75" t="s">
        <v>1303</v>
      </c>
      <c r="N594" s="76" t="s">
        <v>1304</v>
      </c>
    </row>
    <row r="595" spans="2:14" x14ac:dyDescent="0.35">
      <c r="B595" s="91" t="s">
        <v>1078</v>
      </c>
      <c r="C595" s="71" t="s">
        <v>1274</v>
      </c>
      <c r="D595" s="72" t="s">
        <v>1275</v>
      </c>
      <c r="E595" s="71" t="s">
        <v>11</v>
      </c>
      <c r="F595" s="71" t="s">
        <v>1276</v>
      </c>
      <c r="G595" s="73" t="s">
        <v>1078</v>
      </c>
      <c r="H595" s="73" t="s">
        <v>1276</v>
      </c>
      <c r="I595" s="71" t="s">
        <v>1424</v>
      </c>
      <c r="J595" s="72" t="s">
        <v>170</v>
      </c>
      <c r="K595" s="71" t="s">
        <v>12</v>
      </c>
      <c r="L595" s="74">
        <v>257.66853932584269</v>
      </c>
      <c r="M595" s="78" t="s">
        <v>1302</v>
      </c>
      <c r="N595" s="76" t="s">
        <v>1304</v>
      </c>
    </row>
    <row r="596" spans="2:14" x14ac:dyDescent="0.35">
      <c r="B596" s="91" t="s">
        <v>2639</v>
      </c>
      <c r="C596" s="71" t="s">
        <v>1274</v>
      </c>
      <c r="D596" s="72" t="s">
        <v>1275</v>
      </c>
      <c r="E596" s="71" t="s">
        <v>11</v>
      </c>
      <c r="F596" s="71" t="s">
        <v>1276</v>
      </c>
      <c r="G596" s="73" t="s">
        <v>2639</v>
      </c>
      <c r="H596" s="73" t="s">
        <v>1276</v>
      </c>
      <c r="I596" s="71" t="s">
        <v>1423</v>
      </c>
      <c r="J596" s="72" t="s">
        <v>173</v>
      </c>
      <c r="K596" s="71" t="s">
        <v>12</v>
      </c>
      <c r="L596" s="74">
        <v>2944.7752808988762</v>
      </c>
      <c r="M596" s="78" t="s">
        <v>1302</v>
      </c>
      <c r="N596" s="79" t="s">
        <v>4090</v>
      </c>
    </row>
    <row r="597" spans="2:14" x14ac:dyDescent="0.35">
      <c r="B597" s="91" t="s">
        <v>4236</v>
      </c>
      <c r="C597" s="71" t="s">
        <v>1274</v>
      </c>
      <c r="D597" s="72" t="s">
        <v>1275</v>
      </c>
      <c r="E597" s="71" t="s">
        <v>106</v>
      </c>
      <c r="F597" s="71" t="s">
        <v>1277</v>
      </c>
      <c r="G597" s="73" t="s">
        <v>1079</v>
      </c>
      <c r="H597" s="73" t="s">
        <v>1277</v>
      </c>
      <c r="I597" s="71" t="s">
        <v>1425</v>
      </c>
      <c r="J597" s="72" t="s">
        <v>170</v>
      </c>
      <c r="K597" s="71" t="s">
        <v>12</v>
      </c>
      <c r="L597" s="74">
        <v>294.4831460674157</v>
      </c>
      <c r="M597" s="75" t="s">
        <v>1303</v>
      </c>
      <c r="N597" s="76" t="s">
        <v>1304</v>
      </c>
    </row>
    <row r="598" spans="2:14" x14ac:dyDescent="0.35">
      <c r="B598" s="91" t="s">
        <v>1080</v>
      </c>
      <c r="C598" s="71" t="s">
        <v>1274</v>
      </c>
      <c r="D598" s="72" t="s">
        <v>1275</v>
      </c>
      <c r="E598" s="71" t="s">
        <v>106</v>
      </c>
      <c r="F598" s="71" t="s">
        <v>1277</v>
      </c>
      <c r="G598" s="73" t="s">
        <v>1080</v>
      </c>
      <c r="H598" s="73" t="s">
        <v>1277</v>
      </c>
      <c r="I598" s="71" t="s">
        <v>1424</v>
      </c>
      <c r="J598" s="72" t="s">
        <v>170</v>
      </c>
      <c r="K598" s="71" t="s">
        <v>12</v>
      </c>
      <c r="L598" s="74">
        <v>257.66853932584269</v>
      </c>
      <c r="M598" s="78" t="s">
        <v>1302</v>
      </c>
      <c r="N598" s="76" t="s">
        <v>1304</v>
      </c>
    </row>
    <row r="599" spans="2:14" x14ac:dyDescent="0.35">
      <c r="B599" s="91" t="s">
        <v>1081</v>
      </c>
      <c r="C599" s="71" t="s">
        <v>1274</v>
      </c>
      <c r="D599" s="72" t="s">
        <v>1275</v>
      </c>
      <c r="E599" s="71" t="s">
        <v>106</v>
      </c>
      <c r="F599" s="71" t="s">
        <v>1277</v>
      </c>
      <c r="G599" s="73" t="s">
        <v>1081</v>
      </c>
      <c r="H599" s="73" t="s">
        <v>1277</v>
      </c>
      <c r="I599" s="71" t="s">
        <v>1423</v>
      </c>
      <c r="J599" s="72" t="s">
        <v>173</v>
      </c>
      <c r="K599" s="71" t="s">
        <v>12</v>
      </c>
      <c r="L599" s="74">
        <v>2944.7752808988762</v>
      </c>
      <c r="M599" s="78" t="s">
        <v>1302</v>
      </c>
      <c r="N599" s="79" t="s">
        <v>4090</v>
      </c>
    </row>
    <row r="600" spans="2:14" x14ac:dyDescent="0.35">
      <c r="B600" s="91" t="s">
        <v>1082</v>
      </c>
      <c r="C600" s="71" t="s">
        <v>729</v>
      </c>
      <c r="D600" s="72" t="s">
        <v>730</v>
      </c>
      <c r="E600" s="71" t="s">
        <v>252</v>
      </c>
      <c r="F600" s="71" t="s">
        <v>1278</v>
      </c>
      <c r="G600" s="73" t="s">
        <v>1082</v>
      </c>
      <c r="H600" s="73" t="s">
        <v>1720</v>
      </c>
      <c r="I600" s="71" t="s">
        <v>1424</v>
      </c>
      <c r="J600" s="72" t="s">
        <v>170</v>
      </c>
      <c r="K600" s="71" t="s">
        <v>12</v>
      </c>
      <c r="L600" s="74">
        <v>72.467228464419478</v>
      </c>
      <c r="M600" s="78" t="s">
        <v>1302</v>
      </c>
      <c r="N600" s="76" t="s">
        <v>1304</v>
      </c>
    </row>
    <row r="601" spans="2:14" x14ac:dyDescent="0.35">
      <c r="B601" s="91" t="s">
        <v>1083</v>
      </c>
      <c r="C601" s="71" t="s">
        <v>729</v>
      </c>
      <c r="D601" s="72" t="s">
        <v>730</v>
      </c>
      <c r="E601" s="71" t="s">
        <v>252</v>
      </c>
      <c r="F601" s="71" t="s">
        <v>1278</v>
      </c>
      <c r="G601" s="73" t="s">
        <v>1083</v>
      </c>
      <c r="H601" s="73" t="s">
        <v>1720</v>
      </c>
      <c r="I601" s="71" t="s">
        <v>1423</v>
      </c>
      <c r="J601" s="72" t="s">
        <v>173</v>
      </c>
      <c r="K601" s="71" t="s">
        <v>12</v>
      </c>
      <c r="L601" s="74">
        <v>828.21348314606746</v>
      </c>
      <c r="M601" s="78" t="s">
        <v>1302</v>
      </c>
      <c r="N601" s="79" t="s">
        <v>4090</v>
      </c>
    </row>
    <row r="602" spans="2:14" x14ac:dyDescent="0.35">
      <c r="B602" s="91" t="s">
        <v>739</v>
      </c>
      <c r="C602" s="71" t="s">
        <v>1279</v>
      </c>
      <c r="D602" s="72" t="s">
        <v>1280</v>
      </c>
      <c r="E602" s="71" t="s">
        <v>11</v>
      </c>
      <c r="F602" s="71" t="s">
        <v>1279</v>
      </c>
      <c r="G602" s="73" t="s">
        <v>739</v>
      </c>
      <c r="H602" s="73" t="s">
        <v>1279</v>
      </c>
      <c r="I602" s="71" t="s">
        <v>1425</v>
      </c>
      <c r="J602" s="72" t="s">
        <v>170</v>
      </c>
      <c r="K602" s="71" t="s">
        <v>12</v>
      </c>
      <c r="L602" s="74">
        <v>103.55056179775281</v>
      </c>
      <c r="M602" s="75" t="s">
        <v>1303</v>
      </c>
      <c r="N602" s="76" t="s">
        <v>1304</v>
      </c>
    </row>
    <row r="603" spans="2:14" x14ac:dyDescent="0.35">
      <c r="B603" s="91" t="s">
        <v>741</v>
      </c>
      <c r="C603" s="71" t="s">
        <v>1279</v>
      </c>
      <c r="D603" s="72" t="s">
        <v>1280</v>
      </c>
      <c r="E603" s="71" t="s">
        <v>11</v>
      </c>
      <c r="F603" s="71" t="s">
        <v>1279</v>
      </c>
      <c r="G603" s="73" t="s">
        <v>741</v>
      </c>
      <c r="H603" s="73" t="s">
        <v>1279</v>
      </c>
      <c r="I603" s="71" t="s">
        <v>1423</v>
      </c>
      <c r="J603" s="72" t="s">
        <v>173</v>
      </c>
      <c r="K603" s="71" t="s">
        <v>12</v>
      </c>
      <c r="L603" s="74">
        <v>1035.5730337078651</v>
      </c>
      <c r="M603" s="78" t="s">
        <v>1302</v>
      </c>
      <c r="N603" s="79" t="s">
        <v>4090</v>
      </c>
    </row>
    <row r="604" spans="2:14" x14ac:dyDescent="0.35">
      <c r="B604" s="91" t="s">
        <v>740</v>
      </c>
      <c r="C604" s="71" t="s">
        <v>1279</v>
      </c>
      <c r="D604" s="72" t="s">
        <v>1280</v>
      </c>
      <c r="E604" s="71" t="s">
        <v>11</v>
      </c>
      <c r="F604" s="71" t="s">
        <v>1279</v>
      </c>
      <c r="G604" s="73" t="s">
        <v>740</v>
      </c>
      <c r="H604" s="73" t="s">
        <v>1279</v>
      </c>
      <c r="I604" s="71" t="s">
        <v>1424</v>
      </c>
      <c r="J604" s="72" t="s">
        <v>170</v>
      </c>
      <c r="K604" s="71" t="s">
        <v>12</v>
      </c>
      <c r="L604" s="74">
        <v>90.617977528089895</v>
      </c>
      <c r="M604" s="78" t="s">
        <v>1302</v>
      </c>
      <c r="N604" s="76" t="s">
        <v>1304</v>
      </c>
    </row>
    <row r="605" spans="2:14" x14ac:dyDescent="0.35">
      <c r="B605" s="91" t="s">
        <v>1084</v>
      </c>
      <c r="C605" s="71" t="s">
        <v>1281</v>
      </c>
      <c r="D605" s="72" t="s">
        <v>1282</v>
      </c>
      <c r="E605" s="71" t="s">
        <v>29</v>
      </c>
      <c r="F605" s="71" t="s">
        <v>1283</v>
      </c>
      <c r="G605" s="73" t="s">
        <v>1084</v>
      </c>
      <c r="H605" s="73" t="s">
        <v>1283</v>
      </c>
      <c r="I605" s="71" t="s">
        <v>1423</v>
      </c>
      <c r="J605" s="72" t="s">
        <v>173</v>
      </c>
      <c r="K605" s="71" t="s">
        <v>12</v>
      </c>
      <c r="L605" s="74">
        <v>1840.1685393258426</v>
      </c>
      <c r="M605" s="78" t="s">
        <v>1302</v>
      </c>
      <c r="N605" s="79" t="s">
        <v>4090</v>
      </c>
    </row>
    <row r="606" spans="2:14" x14ac:dyDescent="0.35">
      <c r="B606" s="91" t="s">
        <v>1085</v>
      </c>
      <c r="C606" s="71" t="s">
        <v>1281</v>
      </c>
      <c r="D606" s="72" t="s">
        <v>1282</v>
      </c>
      <c r="E606" s="71" t="s">
        <v>29</v>
      </c>
      <c r="F606" s="71" t="s">
        <v>1283</v>
      </c>
      <c r="G606" s="73" t="s">
        <v>1085</v>
      </c>
      <c r="H606" s="73" t="s">
        <v>1283</v>
      </c>
      <c r="I606" s="71" t="s">
        <v>1425</v>
      </c>
      <c r="J606" s="72" t="s">
        <v>170</v>
      </c>
      <c r="K606" s="71" t="s">
        <v>12</v>
      </c>
      <c r="L606" s="74">
        <v>184.03370786516854</v>
      </c>
      <c r="M606" s="75" t="s">
        <v>1303</v>
      </c>
      <c r="N606" s="76" t="s">
        <v>1304</v>
      </c>
    </row>
    <row r="607" spans="2:14" x14ac:dyDescent="0.35">
      <c r="B607" s="91" t="s">
        <v>1086</v>
      </c>
      <c r="C607" s="71" t="s">
        <v>1281</v>
      </c>
      <c r="D607" s="72" t="s">
        <v>1282</v>
      </c>
      <c r="E607" s="71" t="s">
        <v>29</v>
      </c>
      <c r="F607" s="71" t="s">
        <v>1283</v>
      </c>
      <c r="G607" s="73" t="s">
        <v>1086</v>
      </c>
      <c r="H607" s="73" t="s">
        <v>1283</v>
      </c>
      <c r="I607" s="71" t="s">
        <v>1424</v>
      </c>
      <c r="J607" s="72" t="s">
        <v>170</v>
      </c>
      <c r="K607" s="71" t="s">
        <v>12</v>
      </c>
      <c r="L607" s="74">
        <v>161.00842696629212</v>
      </c>
      <c r="M607" s="78" t="s">
        <v>1302</v>
      </c>
      <c r="N607" s="76" t="s">
        <v>1304</v>
      </c>
    </row>
    <row r="608" spans="2:14" x14ac:dyDescent="0.35">
      <c r="B608" s="91" t="s">
        <v>1087</v>
      </c>
      <c r="C608" s="71" t="s">
        <v>1281</v>
      </c>
      <c r="D608" s="72" t="s">
        <v>1282</v>
      </c>
      <c r="E608" s="71" t="s">
        <v>16</v>
      </c>
      <c r="F608" s="71" t="s">
        <v>1284</v>
      </c>
      <c r="G608" s="73" t="s">
        <v>1087</v>
      </c>
      <c r="H608" s="73" t="s">
        <v>1284</v>
      </c>
      <c r="I608" s="71" t="s">
        <v>1423</v>
      </c>
      <c r="J608" s="72" t="s">
        <v>173</v>
      </c>
      <c r="K608" s="71" t="s">
        <v>12</v>
      </c>
      <c r="L608" s="74">
        <v>5521.7865168539329</v>
      </c>
      <c r="M608" s="78" t="s">
        <v>1302</v>
      </c>
      <c r="N608" s="79" t="s">
        <v>4090</v>
      </c>
    </row>
    <row r="609" spans="2:14" x14ac:dyDescent="0.35">
      <c r="B609" s="91" t="s">
        <v>1088</v>
      </c>
      <c r="C609" s="71" t="s">
        <v>1281</v>
      </c>
      <c r="D609" s="72" t="s">
        <v>1282</v>
      </c>
      <c r="E609" s="71" t="s">
        <v>16</v>
      </c>
      <c r="F609" s="71" t="s">
        <v>1284</v>
      </c>
      <c r="G609" s="73" t="s">
        <v>1088</v>
      </c>
      <c r="H609" s="73" t="s">
        <v>1284</v>
      </c>
      <c r="I609" s="71" t="s">
        <v>1425</v>
      </c>
      <c r="J609" s="72" t="s">
        <v>170</v>
      </c>
      <c r="K609" s="71" t="s">
        <v>12</v>
      </c>
      <c r="L609" s="74">
        <v>552.17977528089887</v>
      </c>
      <c r="M609" s="75" t="s">
        <v>1303</v>
      </c>
      <c r="N609" s="76" t="s">
        <v>1304</v>
      </c>
    </row>
    <row r="610" spans="2:14" x14ac:dyDescent="0.35">
      <c r="B610" s="91" t="s">
        <v>1089</v>
      </c>
      <c r="C610" s="71" t="s">
        <v>1281</v>
      </c>
      <c r="D610" s="72" t="s">
        <v>1282</v>
      </c>
      <c r="E610" s="71" t="s">
        <v>16</v>
      </c>
      <c r="F610" s="71" t="s">
        <v>1284</v>
      </c>
      <c r="G610" s="73" t="s">
        <v>1089</v>
      </c>
      <c r="H610" s="73" t="s">
        <v>1284</v>
      </c>
      <c r="I610" s="71" t="s">
        <v>1424</v>
      </c>
      <c r="J610" s="72" t="s">
        <v>170</v>
      </c>
      <c r="K610" s="71" t="s">
        <v>12</v>
      </c>
      <c r="L610" s="74">
        <v>483.16104868913857</v>
      </c>
      <c r="M610" s="78" t="s">
        <v>1302</v>
      </c>
      <c r="N610" s="76" t="s">
        <v>1304</v>
      </c>
    </row>
    <row r="611" spans="2:14" x14ac:dyDescent="0.35">
      <c r="B611" s="91" t="s">
        <v>1090</v>
      </c>
      <c r="C611" s="71" t="s">
        <v>1281</v>
      </c>
      <c r="D611" s="72" t="s">
        <v>1282</v>
      </c>
      <c r="E611" s="71" t="s">
        <v>11</v>
      </c>
      <c r="F611" s="71" t="s">
        <v>1285</v>
      </c>
      <c r="G611" s="73" t="s">
        <v>1090</v>
      </c>
      <c r="H611" s="73" t="s">
        <v>1285</v>
      </c>
      <c r="I611" s="71" t="s">
        <v>1423</v>
      </c>
      <c r="J611" s="72" t="s">
        <v>173</v>
      </c>
      <c r="K611" s="71" t="s">
        <v>12</v>
      </c>
      <c r="L611" s="74">
        <v>2760.8988764044943</v>
      </c>
      <c r="M611" s="78" t="s">
        <v>1302</v>
      </c>
      <c r="N611" s="79" t="s">
        <v>4090</v>
      </c>
    </row>
    <row r="612" spans="2:14" x14ac:dyDescent="0.35">
      <c r="B612" s="91" t="s">
        <v>1091</v>
      </c>
      <c r="C612" s="71" t="s">
        <v>1281</v>
      </c>
      <c r="D612" s="72" t="s">
        <v>1282</v>
      </c>
      <c r="E612" s="71" t="s">
        <v>11</v>
      </c>
      <c r="F612" s="71" t="s">
        <v>1285</v>
      </c>
      <c r="G612" s="73" t="s">
        <v>1091</v>
      </c>
      <c r="H612" s="73" t="s">
        <v>1285</v>
      </c>
      <c r="I612" s="71" t="s">
        <v>1425</v>
      </c>
      <c r="J612" s="72" t="s">
        <v>170</v>
      </c>
      <c r="K612" s="71" t="s">
        <v>12</v>
      </c>
      <c r="L612" s="74">
        <v>276.07865168539325</v>
      </c>
      <c r="M612" s="75" t="s">
        <v>1303</v>
      </c>
      <c r="N612" s="76" t="s">
        <v>1304</v>
      </c>
    </row>
    <row r="613" spans="2:14" x14ac:dyDescent="0.35">
      <c r="B613" s="91" t="s">
        <v>1092</v>
      </c>
      <c r="C613" s="71" t="s">
        <v>1281</v>
      </c>
      <c r="D613" s="72" t="s">
        <v>1282</v>
      </c>
      <c r="E613" s="71" t="s">
        <v>11</v>
      </c>
      <c r="F613" s="71" t="s">
        <v>1285</v>
      </c>
      <c r="G613" s="73" t="s">
        <v>1092</v>
      </c>
      <c r="H613" s="73" t="s">
        <v>1285</v>
      </c>
      <c r="I613" s="71" t="s">
        <v>1424</v>
      </c>
      <c r="J613" s="72" t="s">
        <v>170</v>
      </c>
      <c r="K613" s="71" t="s">
        <v>12</v>
      </c>
      <c r="L613" s="74">
        <v>241.58052434456928</v>
      </c>
      <c r="M613" s="78" t="s">
        <v>1302</v>
      </c>
      <c r="N613" s="76" t="s">
        <v>1304</v>
      </c>
    </row>
    <row r="614" spans="2:14" x14ac:dyDescent="0.35">
      <c r="B614" s="91" t="s">
        <v>1093</v>
      </c>
      <c r="C614" s="71" t="s">
        <v>1286</v>
      </c>
      <c r="D614" s="72" t="s">
        <v>1287</v>
      </c>
      <c r="E614" s="71" t="s">
        <v>29</v>
      </c>
      <c r="F614" s="71" t="s">
        <v>1288</v>
      </c>
      <c r="G614" s="73" t="s">
        <v>1093</v>
      </c>
      <c r="H614" s="73" t="s">
        <v>1288</v>
      </c>
      <c r="I614" s="71" t="s">
        <v>1423</v>
      </c>
      <c r="J614" s="72" t="s">
        <v>173</v>
      </c>
      <c r="K614" s="71" t="s">
        <v>12</v>
      </c>
      <c r="L614" s="74">
        <v>14725.191011235955</v>
      </c>
      <c r="M614" s="78" t="s">
        <v>1302</v>
      </c>
      <c r="N614" s="79" t="s">
        <v>4090</v>
      </c>
    </row>
    <row r="615" spans="2:14" x14ac:dyDescent="0.35">
      <c r="B615" s="91" t="s">
        <v>1094</v>
      </c>
      <c r="C615" s="71" t="s">
        <v>1286</v>
      </c>
      <c r="D615" s="72" t="s">
        <v>1287</v>
      </c>
      <c r="E615" s="71" t="s">
        <v>29</v>
      </c>
      <c r="F615" s="71" t="s">
        <v>1288</v>
      </c>
      <c r="G615" s="73" t="s">
        <v>1094</v>
      </c>
      <c r="H615" s="73" t="s">
        <v>1288</v>
      </c>
      <c r="I615" s="71" t="s">
        <v>1425</v>
      </c>
      <c r="J615" s="72" t="s">
        <v>170</v>
      </c>
      <c r="K615" s="71" t="s">
        <v>12</v>
      </c>
      <c r="L615" s="74">
        <v>1472.5280898876404</v>
      </c>
      <c r="M615" s="75" t="s">
        <v>1303</v>
      </c>
      <c r="N615" s="76" t="s">
        <v>1304</v>
      </c>
    </row>
    <row r="616" spans="2:14" x14ac:dyDescent="0.35">
      <c r="B616" s="91" t="s">
        <v>1095</v>
      </c>
      <c r="C616" s="71" t="s">
        <v>1286</v>
      </c>
      <c r="D616" s="72" t="s">
        <v>1287</v>
      </c>
      <c r="E616" s="71" t="s">
        <v>29</v>
      </c>
      <c r="F616" s="71" t="s">
        <v>1288</v>
      </c>
      <c r="G616" s="73" t="s">
        <v>1095</v>
      </c>
      <c r="H616" s="73" t="s">
        <v>1288</v>
      </c>
      <c r="I616" s="71" t="s">
        <v>1424</v>
      </c>
      <c r="J616" s="72" t="s">
        <v>170</v>
      </c>
      <c r="K616" s="71" t="s">
        <v>12</v>
      </c>
      <c r="L616" s="74">
        <v>1288.4485018726591</v>
      </c>
      <c r="M616" s="78" t="s">
        <v>1302</v>
      </c>
      <c r="N616" s="76" t="s">
        <v>1304</v>
      </c>
    </row>
    <row r="617" spans="2:14" x14ac:dyDescent="0.35">
      <c r="B617" s="91" t="s">
        <v>1096</v>
      </c>
      <c r="C617" s="71" t="s">
        <v>1286</v>
      </c>
      <c r="D617" s="72" t="s">
        <v>1287</v>
      </c>
      <c r="E617" s="71" t="s">
        <v>16</v>
      </c>
      <c r="F617" s="71" t="s">
        <v>1289</v>
      </c>
      <c r="G617" s="73" t="s">
        <v>1096</v>
      </c>
      <c r="H617" s="73" t="s">
        <v>1289</v>
      </c>
      <c r="I617" s="71" t="s">
        <v>1423</v>
      </c>
      <c r="J617" s="72" t="s">
        <v>173</v>
      </c>
      <c r="K617" s="71" t="s">
        <v>12</v>
      </c>
      <c r="L617" s="74">
        <v>3681.6179775280898</v>
      </c>
      <c r="M617" s="78" t="s">
        <v>1302</v>
      </c>
      <c r="N617" s="79" t="s">
        <v>4090</v>
      </c>
    </row>
    <row r="618" spans="2:14" x14ac:dyDescent="0.35">
      <c r="B618" s="91" t="s">
        <v>1097</v>
      </c>
      <c r="C618" s="71" t="s">
        <v>1286</v>
      </c>
      <c r="D618" s="72" t="s">
        <v>1287</v>
      </c>
      <c r="E618" s="71" t="s">
        <v>16</v>
      </c>
      <c r="F618" s="71" t="s">
        <v>1289</v>
      </c>
      <c r="G618" s="73" t="s">
        <v>1097</v>
      </c>
      <c r="H618" s="73" t="s">
        <v>1289</v>
      </c>
      <c r="I618" s="71" t="s">
        <v>1425</v>
      </c>
      <c r="J618" s="72" t="s">
        <v>170</v>
      </c>
      <c r="K618" s="71" t="s">
        <v>12</v>
      </c>
      <c r="L618" s="74">
        <v>368.15730337078656</v>
      </c>
      <c r="M618" s="75" t="s">
        <v>1303</v>
      </c>
      <c r="N618" s="76" t="s">
        <v>1304</v>
      </c>
    </row>
    <row r="619" spans="2:14" x14ac:dyDescent="0.35">
      <c r="B619" s="91" t="s">
        <v>1098</v>
      </c>
      <c r="C619" s="71" t="s">
        <v>1286</v>
      </c>
      <c r="D619" s="72" t="s">
        <v>1287</v>
      </c>
      <c r="E619" s="71" t="s">
        <v>16</v>
      </c>
      <c r="F619" s="71" t="s">
        <v>1289</v>
      </c>
      <c r="G619" s="73" t="s">
        <v>1098</v>
      </c>
      <c r="H619" s="73" t="s">
        <v>1289</v>
      </c>
      <c r="I619" s="71" t="s">
        <v>1424</v>
      </c>
      <c r="J619" s="72" t="s">
        <v>170</v>
      </c>
      <c r="K619" s="71" t="s">
        <v>12</v>
      </c>
      <c r="L619" s="74">
        <v>322.13951310861421</v>
      </c>
      <c r="M619" s="78" t="s">
        <v>1302</v>
      </c>
      <c r="N619" s="76" t="s">
        <v>1304</v>
      </c>
    </row>
    <row r="620" spans="2:14" x14ac:dyDescent="0.35">
      <c r="B620" s="91" t="s">
        <v>1099</v>
      </c>
      <c r="C620" s="71" t="s">
        <v>1286</v>
      </c>
      <c r="D620" s="72" t="s">
        <v>1287</v>
      </c>
      <c r="E620" s="71" t="s">
        <v>11</v>
      </c>
      <c r="F620" s="71" t="s">
        <v>1290</v>
      </c>
      <c r="G620" s="73" t="s">
        <v>1099</v>
      </c>
      <c r="H620" s="73" t="s">
        <v>1290</v>
      </c>
      <c r="I620" s="71" t="s">
        <v>1423</v>
      </c>
      <c r="J620" s="72" t="s">
        <v>173</v>
      </c>
      <c r="K620" s="71" t="s">
        <v>12</v>
      </c>
      <c r="L620" s="74">
        <v>5521.7865168539329</v>
      </c>
      <c r="M620" s="78" t="s">
        <v>1302</v>
      </c>
      <c r="N620" s="79" t="s">
        <v>4090</v>
      </c>
    </row>
    <row r="621" spans="2:14" x14ac:dyDescent="0.35">
      <c r="B621" s="91" t="s">
        <v>1100</v>
      </c>
      <c r="C621" s="71" t="s">
        <v>1286</v>
      </c>
      <c r="D621" s="72" t="s">
        <v>1287</v>
      </c>
      <c r="E621" s="71" t="s">
        <v>11</v>
      </c>
      <c r="F621" s="71" t="s">
        <v>1290</v>
      </c>
      <c r="G621" s="73" t="s">
        <v>1100</v>
      </c>
      <c r="H621" s="73" t="s">
        <v>1290</v>
      </c>
      <c r="I621" s="71" t="s">
        <v>1425</v>
      </c>
      <c r="J621" s="72" t="s">
        <v>170</v>
      </c>
      <c r="K621" s="71" t="s">
        <v>12</v>
      </c>
      <c r="L621" s="74">
        <v>552.17977528089887</v>
      </c>
      <c r="M621" s="75" t="s">
        <v>1303</v>
      </c>
      <c r="N621" s="76" t="s">
        <v>1304</v>
      </c>
    </row>
    <row r="622" spans="2:14" x14ac:dyDescent="0.35">
      <c r="B622" s="91" t="s">
        <v>1101</v>
      </c>
      <c r="C622" s="71" t="s">
        <v>1286</v>
      </c>
      <c r="D622" s="72" t="s">
        <v>1287</v>
      </c>
      <c r="E622" s="71" t="s">
        <v>11</v>
      </c>
      <c r="F622" s="71" t="s">
        <v>1290</v>
      </c>
      <c r="G622" s="73" t="s">
        <v>1101</v>
      </c>
      <c r="H622" s="73" t="s">
        <v>1290</v>
      </c>
      <c r="I622" s="71" t="s">
        <v>1424</v>
      </c>
      <c r="J622" s="72" t="s">
        <v>170</v>
      </c>
      <c r="K622" s="71" t="s">
        <v>12</v>
      </c>
      <c r="L622" s="74">
        <v>483.16104868913857</v>
      </c>
      <c r="M622" s="78" t="s">
        <v>1302</v>
      </c>
      <c r="N622" s="76" t="s">
        <v>1304</v>
      </c>
    </row>
    <row r="623" spans="2:14" x14ac:dyDescent="0.35">
      <c r="B623" s="91" t="s">
        <v>1102</v>
      </c>
      <c r="C623" s="71" t="s">
        <v>1291</v>
      </c>
      <c r="D623" s="72" t="s">
        <v>1292</v>
      </c>
      <c r="E623" s="71" t="s">
        <v>401</v>
      </c>
      <c r="F623" s="71" t="s">
        <v>1293</v>
      </c>
      <c r="G623" s="73" t="s">
        <v>1102</v>
      </c>
      <c r="H623" s="73" t="s">
        <v>1293</v>
      </c>
      <c r="I623" s="71" t="s">
        <v>1424</v>
      </c>
      <c r="J623" s="72" t="s">
        <v>170</v>
      </c>
      <c r="K623" s="71" t="s">
        <v>12</v>
      </c>
      <c r="L623" s="74">
        <v>32.176029962546814</v>
      </c>
      <c r="M623" s="78" t="s">
        <v>1302</v>
      </c>
      <c r="N623" s="76" t="s">
        <v>1304</v>
      </c>
    </row>
    <row r="624" spans="2:14" x14ac:dyDescent="0.35">
      <c r="B624" s="91" t="s">
        <v>1103</v>
      </c>
      <c r="C624" s="71" t="s">
        <v>1291</v>
      </c>
      <c r="D624" s="72" t="s">
        <v>1292</v>
      </c>
      <c r="E624" s="71" t="s">
        <v>401</v>
      </c>
      <c r="F624" s="71" t="s">
        <v>1293</v>
      </c>
      <c r="G624" s="73" t="s">
        <v>1103</v>
      </c>
      <c r="H624" s="73" t="s">
        <v>1293</v>
      </c>
      <c r="I624" s="71" t="s">
        <v>1425</v>
      </c>
      <c r="J624" s="72" t="s">
        <v>170</v>
      </c>
      <c r="K624" s="71" t="s">
        <v>12</v>
      </c>
      <c r="L624" s="74">
        <v>36.786516853932589</v>
      </c>
      <c r="M624" s="75" t="s">
        <v>1303</v>
      </c>
      <c r="N624" s="76" t="s">
        <v>1304</v>
      </c>
    </row>
    <row r="625" spans="2:14" x14ac:dyDescent="0.35">
      <c r="B625" s="91" t="s">
        <v>1104</v>
      </c>
      <c r="C625" s="71" t="s">
        <v>1291</v>
      </c>
      <c r="D625" s="72" t="s">
        <v>1292</v>
      </c>
      <c r="E625" s="71" t="s">
        <v>401</v>
      </c>
      <c r="F625" s="71" t="s">
        <v>1293</v>
      </c>
      <c r="G625" s="73" t="s">
        <v>1104</v>
      </c>
      <c r="H625" s="73" t="s">
        <v>1293</v>
      </c>
      <c r="I625" s="71" t="s">
        <v>1423</v>
      </c>
      <c r="J625" s="72" t="s">
        <v>173</v>
      </c>
      <c r="K625" s="71" t="s">
        <v>12</v>
      </c>
      <c r="L625" s="74">
        <v>367.77528089887642</v>
      </c>
      <c r="M625" s="78" t="s">
        <v>1302</v>
      </c>
      <c r="N625" s="79" t="s">
        <v>4090</v>
      </c>
    </row>
    <row r="626" spans="2:14" x14ac:dyDescent="0.35">
      <c r="B626" s="91" t="s">
        <v>1105</v>
      </c>
      <c r="C626" s="71" t="s">
        <v>834</v>
      </c>
      <c r="D626" s="72" t="s">
        <v>835</v>
      </c>
      <c r="E626" s="71" t="s">
        <v>282</v>
      </c>
      <c r="F626" s="71" t="s">
        <v>844</v>
      </c>
      <c r="G626" s="73" t="s">
        <v>1105</v>
      </c>
      <c r="H626" s="73" t="s">
        <v>844</v>
      </c>
      <c r="I626" s="71" t="s">
        <v>1424</v>
      </c>
      <c r="J626" s="72" t="s">
        <v>170</v>
      </c>
      <c r="K626" s="71" t="s">
        <v>12</v>
      </c>
      <c r="L626" s="74">
        <v>255.09644194756552</v>
      </c>
      <c r="M626" s="78" t="s">
        <v>1302</v>
      </c>
      <c r="N626" s="76" t="s">
        <v>1304</v>
      </c>
    </row>
    <row r="627" spans="2:14" x14ac:dyDescent="0.35">
      <c r="B627" s="91" t="s">
        <v>1106</v>
      </c>
      <c r="C627" s="71" t="s">
        <v>834</v>
      </c>
      <c r="D627" s="72" t="s">
        <v>835</v>
      </c>
      <c r="E627" s="71" t="s">
        <v>282</v>
      </c>
      <c r="F627" s="71" t="s">
        <v>844</v>
      </c>
      <c r="G627" s="73" t="s">
        <v>1106</v>
      </c>
      <c r="H627" s="73" t="s">
        <v>844</v>
      </c>
      <c r="I627" s="71" t="s">
        <v>1423</v>
      </c>
      <c r="J627" s="72" t="s">
        <v>173</v>
      </c>
      <c r="K627" s="71" t="s">
        <v>12</v>
      </c>
      <c r="L627" s="74">
        <v>2915.3483146067415</v>
      </c>
      <c r="M627" s="78" t="s">
        <v>1302</v>
      </c>
      <c r="N627" s="79" t="s">
        <v>4090</v>
      </c>
    </row>
    <row r="628" spans="2:14" x14ac:dyDescent="0.35">
      <c r="B628" s="91" t="s">
        <v>1107</v>
      </c>
      <c r="C628" s="71" t="s">
        <v>834</v>
      </c>
      <c r="D628" s="72" t="s">
        <v>835</v>
      </c>
      <c r="E628" s="71" t="s">
        <v>36</v>
      </c>
      <c r="F628" s="71" t="s">
        <v>852</v>
      </c>
      <c r="G628" s="73" t="s">
        <v>1107</v>
      </c>
      <c r="H628" s="73" t="s">
        <v>852</v>
      </c>
      <c r="I628" s="71" t="s">
        <v>1424</v>
      </c>
      <c r="J628" s="72" t="s">
        <v>170</v>
      </c>
      <c r="K628" s="71" t="s">
        <v>12</v>
      </c>
      <c r="L628" s="74">
        <v>788.57022471910113</v>
      </c>
      <c r="M628" s="78" t="s">
        <v>1302</v>
      </c>
      <c r="N628" s="76" t="s">
        <v>1304</v>
      </c>
    </row>
    <row r="629" spans="2:14" x14ac:dyDescent="0.35">
      <c r="B629" s="91" t="s">
        <v>1108</v>
      </c>
      <c r="C629" s="71" t="s">
        <v>834</v>
      </c>
      <c r="D629" s="72" t="s">
        <v>835</v>
      </c>
      <c r="E629" s="71" t="s">
        <v>36</v>
      </c>
      <c r="F629" s="71" t="s">
        <v>852</v>
      </c>
      <c r="G629" s="73" t="s">
        <v>1108</v>
      </c>
      <c r="H629" s="73" t="s">
        <v>852</v>
      </c>
      <c r="I629" s="71" t="s">
        <v>1423</v>
      </c>
      <c r="J629" s="72" t="s">
        <v>173</v>
      </c>
      <c r="K629" s="71" t="s">
        <v>12</v>
      </c>
      <c r="L629" s="74">
        <v>9012.1910112359546</v>
      </c>
      <c r="M629" s="78" t="s">
        <v>1302</v>
      </c>
      <c r="N629" s="79" t="s">
        <v>4090</v>
      </c>
    </row>
    <row r="630" spans="2:14" x14ac:dyDescent="0.35">
      <c r="B630" s="91" t="s">
        <v>1109</v>
      </c>
      <c r="C630" s="71" t="s">
        <v>834</v>
      </c>
      <c r="D630" s="72" t="s">
        <v>835</v>
      </c>
      <c r="E630" s="71" t="s">
        <v>16</v>
      </c>
      <c r="F630" s="71" t="s">
        <v>854</v>
      </c>
      <c r="G630" s="73" t="s">
        <v>1109</v>
      </c>
      <c r="H630" s="73" t="s">
        <v>854</v>
      </c>
      <c r="I630" s="71" t="s">
        <v>1424</v>
      </c>
      <c r="J630" s="72" t="s">
        <v>170</v>
      </c>
      <c r="K630" s="71" t="s">
        <v>12</v>
      </c>
      <c r="L630" s="74">
        <v>939.35861423220979</v>
      </c>
      <c r="M630" s="78" t="s">
        <v>1302</v>
      </c>
      <c r="N630" s="76" t="s">
        <v>1304</v>
      </c>
    </row>
    <row r="631" spans="2:14" x14ac:dyDescent="0.35">
      <c r="B631" s="91" t="s">
        <v>1110</v>
      </c>
      <c r="C631" s="71" t="s">
        <v>834</v>
      </c>
      <c r="D631" s="72" t="s">
        <v>835</v>
      </c>
      <c r="E631" s="71" t="s">
        <v>16</v>
      </c>
      <c r="F631" s="71" t="s">
        <v>854</v>
      </c>
      <c r="G631" s="73" t="s">
        <v>1110</v>
      </c>
      <c r="H631" s="73" t="s">
        <v>854</v>
      </c>
      <c r="I631" s="71" t="s">
        <v>1423</v>
      </c>
      <c r="J631" s="72" t="s">
        <v>173</v>
      </c>
      <c r="K631" s="71" t="s">
        <v>12</v>
      </c>
      <c r="L631" s="74">
        <v>10735.449438202246</v>
      </c>
      <c r="M631" s="78" t="s">
        <v>1302</v>
      </c>
      <c r="N631" s="79" t="s">
        <v>4090</v>
      </c>
    </row>
    <row r="632" spans="2:14" x14ac:dyDescent="0.35">
      <c r="B632" s="91" t="s">
        <v>1111</v>
      </c>
      <c r="C632" s="71" t="s">
        <v>834</v>
      </c>
      <c r="D632" s="72" t="s">
        <v>835</v>
      </c>
      <c r="E632" s="71" t="s">
        <v>33</v>
      </c>
      <c r="F632" s="71" t="s">
        <v>850</v>
      </c>
      <c r="G632" s="73" t="s">
        <v>1111</v>
      </c>
      <c r="H632" s="73" t="s">
        <v>850</v>
      </c>
      <c r="I632" s="71" t="s">
        <v>1424</v>
      </c>
      <c r="J632" s="72" t="s">
        <v>170</v>
      </c>
      <c r="K632" s="71" t="s">
        <v>12</v>
      </c>
      <c r="L632" s="74">
        <v>736.41011235955057</v>
      </c>
      <c r="M632" s="78" t="s">
        <v>1302</v>
      </c>
      <c r="N632" s="76" t="s">
        <v>1304</v>
      </c>
    </row>
    <row r="633" spans="2:14" x14ac:dyDescent="0.35">
      <c r="B633" s="91" t="s">
        <v>1112</v>
      </c>
      <c r="C633" s="71" t="s">
        <v>834</v>
      </c>
      <c r="D633" s="72" t="s">
        <v>835</v>
      </c>
      <c r="E633" s="71" t="s">
        <v>33</v>
      </c>
      <c r="F633" s="71" t="s">
        <v>850</v>
      </c>
      <c r="G633" s="73" t="s">
        <v>1112</v>
      </c>
      <c r="H633" s="73" t="s">
        <v>850</v>
      </c>
      <c r="I633" s="71" t="s">
        <v>1423</v>
      </c>
      <c r="J633" s="72" t="s">
        <v>173</v>
      </c>
      <c r="K633" s="71" t="s">
        <v>12</v>
      </c>
      <c r="L633" s="74">
        <v>8416.1685393258431</v>
      </c>
      <c r="M633" s="78" t="s">
        <v>1302</v>
      </c>
      <c r="N633" s="79" t="s">
        <v>4090</v>
      </c>
    </row>
    <row r="634" spans="2:14" x14ac:dyDescent="0.35">
      <c r="B634" s="91" t="s">
        <v>1113</v>
      </c>
      <c r="C634" s="71" t="s">
        <v>834</v>
      </c>
      <c r="D634" s="72" t="s">
        <v>835</v>
      </c>
      <c r="E634" s="71" t="s">
        <v>287</v>
      </c>
      <c r="F634" s="71" t="s">
        <v>846</v>
      </c>
      <c r="G634" s="73" t="s">
        <v>1113</v>
      </c>
      <c r="H634" s="73" t="s">
        <v>846</v>
      </c>
      <c r="I634" s="71" t="s">
        <v>1424</v>
      </c>
      <c r="J634" s="72" t="s">
        <v>170</v>
      </c>
      <c r="K634" s="71" t="s">
        <v>12</v>
      </c>
      <c r="L634" s="74">
        <v>202.93539325842696</v>
      </c>
      <c r="M634" s="78" t="s">
        <v>1302</v>
      </c>
      <c r="N634" s="76" t="s">
        <v>1304</v>
      </c>
    </row>
    <row r="635" spans="2:14" x14ac:dyDescent="0.35">
      <c r="B635" s="91" t="s">
        <v>1114</v>
      </c>
      <c r="C635" s="71" t="s">
        <v>834</v>
      </c>
      <c r="D635" s="72" t="s">
        <v>835</v>
      </c>
      <c r="E635" s="71" t="s">
        <v>287</v>
      </c>
      <c r="F635" s="71" t="s">
        <v>846</v>
      </c>
      <c r="G635" s="73" t="s">
        <v>1114</v>
      </c>
      <c r="H635" s="73" t="s">
        <v>846</v>
      </c>
      <c r="I635" s="71" t="s">
        <v>1423</v>
      </c>
      <c r="J635" s="72" t="s">
        <v>173</v>
      </c>
      <c r="K635" s="71" t="s">
        <v>12</v>
      </c>
      <c r="L635" s="74">
        <v>2319.3146067415732</v>
      </c>
      <c r="M635" s="78" t="s">
        <v>1302</v>
      </c>
      <c r="N635" s="79" t="s">
        <v>4090</v>
      </c>
    </row>
    <row r="636" spans="2:14" x14ac:dyDescent="0.35">
      <c r="B636" s="91" t="s">
        <v>1115</v>
      </c>
      <c r="C636" s="71" t="s">
        <v>834</v>
      </c>
      <c r="D636" s="72" t="s">
        <v>835</v>
      </c>
      <c r="E636" s="71" t="s">
        <v>292</v>
      </c>
      <c r="F636" s="71" t="s">
        <v>848</v>
      </c>
      <c r="G636" s="73" t="s">
        <v>1115</v>
      </c>
      <c r="H636" s="73" t="s">
        <v>848</v>
      </c>
      <c r="I636" s="71" t="s">
        <v>1424</v>
      </c>
      <c r="J636" s="72" t="s">
        <v>170</v>
      </c>
      <c r="K636" s="71" t="s">
        <v>12</v>
      </c>
      <c r="L636" s="74">
        <v>185.52153558052433</v>
      </c>
      <c r="M636" s="78" t="s">
        <v>1302</v>
      </c>
      <c r="N636" s="76" t="s">
        <v>1304</v>
      </c>
    </row>
    <row r="637" spans="2:14" x14ac:dyDescent="0.35">
      <c r="B637" s="91" t="s">
        <v>1116</v>
      </c>
      <c r="C637" s="71" t="s">
        <v>834</v>
      </c>
      <c r="D637" s="72" t="s">
        <v>835</v>
      </c>
      <c r="E637" s="71" t="s">
        <v>292</v>
      </c>
      <c r="F637" s="71" t="s">
        <v>848</v>
      </c>
      <c r="G637" s="73" t="s">
        <v>1116</v>
      </c>
      <c r="H637" s="73" t="s">
        <v>848</v>
      </c>
      <c r="I637" s="71" t="s">
        <v>1423</v>
      </c>
      <c r="J637" s="72" t="s">
        <v>173</v>
      </c>
      <c r="K637" s="71" t="s">
        <v>12</v>
      </c>
      <c r="L637" s="74">
        <v>2120.2471910112358</v>
      </c>
      <c r="M637" s="78" t="s">
        <v>1302</v>
      </c>
      <c r="N637" s="79" t="s">
        <v>4090</v>
      </c>
    </row>
    <row r="638" spans="2:14" x14ac:dyDescent="0.35">
      <c r="B638" s="91" t="s">
        <v>1117</v>
      </c>
      <c r="C638" s="71" t="s">
        <v>834</v>
      </c>
      <c r="D638" s="72" t="s">
        <v>835</v>
      </c>
      <c r="E638" s="71" t="s">
        <v>11</v>
      </c>
      <c r="F638" s="71" t="s">
        <v>856</v>
      </c>
      <c r="G638" s="73" t="s">
        <v>1117</v>
      </c>
      <c r="H638" s="73" t="s">
        <v>856</v>
      </c>
      <c r="I638" s="71" t="s">
        <v>1424</v>
      </c>
      <c r="J638" s="72" t="s">
        <v>170</v>
      </c>
      <c r="K638" s="71" t="s">
        <v>12</v>
      </c>
      <c r="L638" s="74">
        <v>608.82022471910113</v>
      </c>
      <c r="M638" s="78" t="s">
        <v>1302</v>
      </c>
      <c r="N638" s="76" t="s">
        <v>1304</v>
      </c>
    </row>
    <row r="639" spans="2:14" x14ac:dyDescent="0.35">
      <c r="B639" s="91" t="s">
        <v>1118</v>
      </c>
      <c r="C639" s="71" t="s">
        <v>834</v>
      </c>
      <c r="D639" s="72" t="s">
        <v>835</v>
      </c>
      <c r="E639" s="71" t="s">
        <v>11</v>
      </c>
      <c r="F639" s="71" t="s">
        <v>856</v>
      </c>
      <c r="G639" s="73" t="s">
        <v>1118</v>
      </c>
      <c r="H639" s="73" t="s">
        <v>856</v>
      </c>
      <c r="I639" s="71" t="s">
        <v>1423</v>
      </c>
      <c r="J639" s="72" t="s">
        <v>173</v>
      </c>
      <c r="K639" s="71" t="s">
        <v>12</v>
      </c>
      <c r="L639" s="74">
        <v>6957.9101123595501</v>
      </c>
      <c r="M639" s="78" t="s">
        <v>1302</v>
      </c>
      <c r="N639" s="79" t="s">
        <v>4090</v>
      </c>
    </row>
    <row r="640" spans="2:14" x14ac:dyDescent="0.35">
      <c r="B640" s="91" t="s">
        <v>1119</v>
      </c>
      <c r="C640" s="71" t="s">
        <v>834</v>
      </c>
      <c r="D640" s="72" t="s">
        <v>835</v>
      </c>
      <c r="E640" s="71" t="s">
        <v>267</v>
      </c>
      <c r="F640" s="71" t="s">
        <v>838</v>
      </c>
      <c r="G640" s="73" t="s">
        <v>1119</v>
      </c>
      <c r="H640" s="73" t="s">
        <v>838</v>
      </c>
      <c r="I640" s="71" t="s">
        <v>1424</v>
      </c>
      <c r="J640" s="72" t="s">
        <v>170</v>
      </c>
      <c r="K640" s="71" t="s">
        <v>12</v>
      </c>
      <c r="L640" s="74">
        <v>405.87172284644197</v>
      </c>
      <c r="M640" s="78" t="s">
        <v>1302</v>
      </c>
      <c r="N640" s="76" t="s">
        <v>1304</v>
      </c>
    </row>
    <row r="641" spans="2:14" x14ac:dyDescent="0.35">
      <c r="B641" s="91" t="s">
        <v>1120</v>
      </c>
      <c r="C641" s="71" t="s">
        <v>834</v>
      </c>
      <c r="D641" s="72" t="s">
        <v>835</v>
      </c>
      <c r="E641" s="71" t="s">
        <v>267</v>
      </c>
      <c r="F641" s="71" t="s">
        <v>838</v>
      </c>
      <c r="G641" s="73" t="s">
        <v>1120</v>
      </c>
      <c r="H641" s="73" t="s">
        <v>838</v>
      </c>
      <c r="I641" s="71" t="s">
        <v>1423</v>
      </c>
      <c r="J641" s="72" t="s">
        <v>173</v>
      </c>
      <c r="K641" s="71" t="s">
        <v>12</v>
      </c>
      <c r="L641" s="74">
        <v>4638.6067415730331</v>
      </c>
      <c r="M641" s="78" t="s">
        <v>1302</v>
      </c>
      <c r="N641" s="79" t="s">
        <v>4090</v>
      </c>
    </row>
    <row r="642" spans="2:14" x14ac:dyDescent="0.35">
      <c r="B642" s="91" t="s">
        <v>1121</v>
      </c>
      <c r="C642" s="71" t="s">
        <v>834</v>
      </c>
      <c r="D642" s="72" t="s">
        <v>835</v>
      </c>
      <c r="E642" s="71" t="s">
        <v>272</v>
      </c>
      <c r="F642" s="71" t="s">
        <v>840</v>
      </c>
      <c r="G642" s="73" t="s">
        <v>1121</v>
      </c>
      <c r="H642" s="73" t="s">
        <v>840</v>
      </c>
      <c r="I642" s="71" t="s">
        <v>1424</v>
      </c>
      <c r="J642" s="72" t="s">
        <v>170</v>
      </c>
      <c r="K642" s="71" t="s">
        <v>12</v>
      </c>
      <c r="L642" s="74">
        <v>313.12453183520603</v>
      </c>
      <c r="M642" s="78" t="s">
        <v>1302</v>
      </c>
      <c r="N642" s="76" t="s">
        <v>1304</v>
      </c>
    </row>
    <row r="643" spans="2:14" x14ac:dyDescent="0.35">
      <c r="B643" s="91" t="s">
        <v>1122</v>
      </c>
      <c r="C643" s="71" t="s">
        <v>834</v>
      </c>
      <c r="D643" s="72" t="s">
        <v>835</v>
      </c>
      <c r="E643" s="71" t="s">
        <v>272</v>
      </c>
      <c r="F643" s="71" t="s">
        <v>840</v>
      </c>
      <c r="G643" s="73" t="s">
        <v>1122</v>
      </c>
      <c r="H643" s="73" t="s">
        <v>840</v>
      </c>
      <c r="I643" s="71" t="s">
        <v>1423</v>
      </c>
      <c r="J643" s="72" t="s">
        <v>173</v>
      </c>
      <c r="K643" s="71" t="s">
        <v>12</v>
      </c>
      <c r="L643" s="74">
        <v>3578.4943820224721</v>
      </c>
      <c r="M643" s="78" t="s">
        <v>1302</v>
      </c>
      <c r="N643" s="79" t="s">
        <v>4090</v>
      </c>
    </row>
    <row r="644" spans="2:14" x14ac:dyDescent="0.35">
      <c r="B644" s="91" t="s">
        <v>1123</v>
      </c>
      <c r="C644" s="71" t="s">
        <v>834</v>
      </c>
      <c r="D644" s="72" t="s">
        <v>835</v>
      </c>
      <c r="E644" s="71" t="s">
        <v>277</v>
      </c>
      <c r="F644" s="71" t="s">
        <v>842</v>
      </c>
      <c r="G644" s="73" t="s">
        <v>1123</v>
      </c>
      <c r="H644" s="73" t="s">
        <v>842</v>
      </c>
      <c r="I644" s="71" t="s">
        <v>1424</v>
      </c>
      <c r="J644" s="72" t="s">
        <v>170</v>
      </c>
      <c r="K644" s="71" t="s">
        <v>12</v>
      </c>
      <c r="L644" s="74">
        <v>260.9634831460674</v>
      </c>
      <c r="M644" s="78" t="s">
        <v>1302</v>
      </c>
      <c r="N644" s="76" t="s">
        <v>1304</v>
      </c>
    </row>
    <row r="645" spans="2:14" x14ac:dyDescent="0.35">
      <c r="B645" s="91" t="s">
        <v>1124</v>
      </c>
      <c r="C645" s="71" t="s">
        <v>834</v>
      </c>
      <c r="D645" s="72" t="s">
        <v>835</v>
      </c>
      <c r="E645" s="71" t="s">
        <v>277</v>
      </c>
      <c r="F645" s="71" t="s">
        <v>842</v>
      </c>
      <c r="G645" s="73" t="s">
        <v>1124</v>
      </c>
      <c r="H645" s="73" t="s">
        <v>842</v>
      </c>
      <c r="I645" s="71" t="s">
        <v>1423</v>
      </c>
      <c r="J645" s="72" t="s">
        <v>173</v>
      </c>
      <c r="K645" s="71" t="s">
        <v>12</v>
      </c>
      <c r="L645" s="74">
        <v>2982.4606741573034</v>
      </c>
      <c r="M645" s="78" t="s">
        <v>1302</v>
      </c>
      <c r="N645" s="79" t="s">
        <v>4090</v>
      </c>
    </row>
    <row r="646" spans="2:14" x14ac:dyDescent="0.35">
      <c r="B646" s="91" t="s">
        <v>1125</v>
      </c>
      <c r="C646" s="71" t="s">
        <v>834</v>
      </c>
      <c r="D646" s="72" t="s">
        <v>835</v>
      </c>
      <c r="E646" s="71" t="s">
        <v>262</v>
      </c>
      <c r="F646" s="71" t="s">
        <v>836</v>
      </c>
      <c r="G646" s="73" t="s">
        <v>1125</v>
      </c>
      <c r="H646" s="73" t="s">
        <v>836</v>
      </c>
      <c r="I646" s="71" t="s">
        <v>1424</v>
      </c>
      <c r="J646" s="72" t="s">
        <v>170</v>
      </c>
      <c r="K646" s="71" t="s">
        <v>12</v>
      </c>
      <c r="L646" s="74">
        <v>458.03183520599242</v>
      </c>
      <c r="M646" s="78" t="s">
        <v>1302</v>
      </c>
      <c r="N646" s="76" t="s">
        <v>1304</v>
      </c>
    </row>
    <row r="647" spans="2:14" x14ac:dyDescent="0.35">
      <c r="B647" s="91" t="s">
        <v>1126</v>
      </c>
      <c r="C647" s="71" t="s">
        <v>834</v>
      </c>
      <c r="D647" s="72" t="s">
        <v>835</v>
      </c>
      <c r="E647" s="71" t="s">
        <v>262</v>
      </c>
      <c r="F647" s="71" t="s">
        <v>836</v>
      </c>
      <c r="G647" s="73" t="s">
        <v>1126</v>
      </c>
      <c r="H647" s="73" t="s">
        <v>836</v>
      </c>
      <c r="I647" s="71" t="s">
        <v>1423</v>
      </c>
      <c r="J647" s="72" t="s">
        <v>173</v>
      </c>
      <c r="K647" s="71" t="s">
        <v>12</v>
      </c>
      <c r="L647" s="74">
        <v>5234.6292134831456</v>
      </c>
      <c r="M647" s="78" t="s">
        <v>1302</v>
      </c>
      <c r="N647" s="79" t="s">
        <v>4090</v>
      </c>
    </row>
    <row r="648" spans="2:14" x14ac:dyDescent="0.35">
      <c r="B648" s="91" t="s">
        <v>1149</v>
      </c>
      <c r="C648" s="71" t="s">
        <v>869</v>
      </c>
      <c r="D648" s="72" t="s">
        <v>870</v>
      </c>
      <c r="E648" s="71" t="s">
        <v>252</v>
      </c>
      <c r="F648" s="71" t="s">
        <v>885</v>
      </c>
      <c r="G648" s="73" t="s">
        <v>1149</v>
      </c>
      <c r="H648" s="73" t="s">
        <v>885</v>
      </c>
      <c r="I648" s="71" t="s">
        <v>1424</v>
      </c>
      <c r="J648" s="72" t="s">
        <v>170</v>
      </c>
      <c r="K648" s="71" t="s">
        <v>12</v>
      </c>
      <c r="L648" s="74">
        <v>916.15823970037445</v>
      </c>
      <c r="M648" s="78" t="s">
        <v>1302</v>
      </c>
      <c r="N648" s="76" t="s">
        <v>1304</v>
      </c>
    </row>
    <row r="649" spans="2:14" x14ac:dyDescent="0.35">
      <c r="B649" s="91" t="s">
        <v>1150</v>
      </c>
      <c r="C649" s="71" t="s">
        <v>869</v>
      </c>
      <c r="D649" s="72" t="s">
        <v>870</v>
      </c>
      <c r="E649" s="71" t="s">
        <v>252</v>
      </c>
      <c r="F649" s="71" t="s">
        <v>885</v>
      </c>
      <c r="G649" s="73" t="s">
        <v>1150</v>
      </c>
      <c r="H649" s="73" t="s">
        <v>885</v>
      </c>
      <c r="I649" s="71" t="s">
        <v>1423</v>
      </c>
      <c r="J649" s="72" t="s">
        <v>173</v>
      </c>
      <c r="K649" s="71" t="s">
        <v>12</v>
      </c>
      <c r="L649" s="74">
        <v>10470.426966292134</v>
      </c>
      <c r="M649" s="78" t="s">
        <v>1302</v>
      </c>
      <c r="N649" s="79" t="s">
        <v>4090</v>
      </c>
    </row>
    <row r="650" spans="2:14" x14ac:dyDescent="0.35">
      <c r="B650" s="91" t="s">
        <v>1151</v>
      </c>
      <c r="C650" s="71" t="s">
        <v>869</v>
      </c>
      <c r="D650" s="72" t="s">
        <v>870</v>
      </c>
      <c r="E650" s="71" t="s">
        <v>242</v>
      </c>
      <c r="F650" s="71" t="s">
        <v>871</v>
      </c>
      <c r="G650" s="73" t="s">
        <v>1151</v>
      </c>
      <c r="H650" s="73" t="s">
        <v>871</v>
      </c>
      <c r="I650" s="71" t="s">
        <v>1424</v>
      </c>
      <c r="J650" s="72" t="s">
        <v>170</v>
      </c>
      <c r="K650" s="71" t="s">
        <v>12</v>
      </c>
      <c r="L650" s="74">
        <v>289.92415730337081</v>
      </c>
      <c r="M650" s="78" t="s">
        <v>1302</v>
      </c>
      <c r="N650" s="76" t="s">
        <v>1304</v>
      </c>
    </row>
    <row r="651" spans="2:14" x14ac:dyDescent="0.35">
      <c r="B651" s="91" t="s">
        <v>1152</v>
      </c>
      <c r="C651" s="71" t="s">
        <v>869</v>
      </c>
      <c r="D651" s="72" t="s">
        <v>870</v>
      </c>
      <c r="E651" s="71" t="s">
        <v>242</v>
      </c>
      <c r="F651" s="71" t="s">
        <v>871</v>
      </c>
      <c r="G651" s="73" t="s">
        <v>1152</v>
      </c>
      <c r="H651" s="73" t="s">
        <v>871</v>
      </c>
      <c r="I651" s="71" t="s">
        <v>1423</v>
      </c>
      <c r="J651" s="72" t="s">
        <v>173</v>
      </c>
      <c r="K651" s="71" t="s">
        <v>12</v>
      </c>
      <c r="L651" s="74">
        <v>3313.4606741573034</v>
      </c>
      <c r="M651" s="78" t="s">
        <v>1302</v>
      </c>
      <c r="N651" s="79" t="s">
        <v>4090</v>
      </c>
    </row>
    <row r="652" spans="2:14" x14ac:dyDescent="0.35">
      <c r="B652" s="91" t="s">
        <v>1153</v>
      </c>
      <c r="C652" s="71" t="s">
        <v>869</v>
      </c>
      <c r="D652" s="72" t="s">
        <v>870</v>
      </c>
      <c r="E652" s="71" t="s">
        <v>337</v>
      </c>
      <c r="F652" s="71" t="s">
        <v>873</v>
      </c>
      <c r="G652" s="73" t="s">
        <v>1153</v>
      </c>
      <c r="H652" s="73" t="s">
        <v>873</v>
      </c>
      <c r="I652" s="71" t="s">
        <v>1424</v>
      </c>
      <c r="J652" s="72" t="s">
        <v>170</v>
      </c>
      <c r="K652" s="71" t="s">
        <v>12</v>
      </c>
      <c r="L652" s="74">
        <v>237.77715355805242</v>
      </c>
      <c r="M652" s="78" t="s">
        <v>1302</v>
      </c>
      <c r="N652" s="76" t="s">
        <v>1304</v>
      </c>
    </row>
    <row r="653" spans="2:14" x14ac:dyDescent="0.35">
      <c r="B653" s="91" t="s">
        <v>1154</v>
      </c>
      <c r="C653" s="71" t="s">
        <v>869</v>
      </c>
      <c r="D653" s="72" t="s">
        <v>870</v>
      </c>
      <c r="E653" s="71" t="s">
        <v>337</v>
      </c>
      <c r="F653" s="71" t="s">
        <v>873</v>
      </c>
      <c r="G653" s="73" t="s">
        <v>1154</v>
      </c>
      <c r="H653" s="73" t="s">
        <v>873</v>
      </c>
      <c r="I653" s="71" t="s">
        <v>1423</v>
      </c>
      <c r="J653" s="72" t="s">
        <v>173</v>
      </c>
      <c r="K653" s="71" t="s">
        <v>12</v>
      </c>
      <c r="L653" s="74">
        <v>2717.4269662921351</v>
      </c>
      <c r="M653" s="78" t="s">
        <v>1302</v>
      </c>
      <c r="N653" s="79" t="s">
        <v>4090</v>
      </c>
    </row>
    <row r="654" spans="2:14" x14ac:dyDescent="0.35">
      <c r="B654" s="91" t="s">
        <v>1155</v>
      </c>
      <c r="C654" s="71" t="s">
        <v>869</v>
      </c>
      <c r="D654" s="72" t="s">
        <v>870</v>
      </c>
      <c r="E654" s="71" t="s">
        <v>342</v>
      </c>
      <c r="F654" s="71" t="s">
        <v>875</v>
      </c>
      <c r="G654" s="73" t="s">
        <v>1155</v>
      </c>
      <c r="H654" s="73" t="s">
        <v>875</v>
      </c>
      <c r="I654" s="71" t="s">
        <v>1424</v>
      </c>
      <c r="J654" s="72" t="s">
        <v>170</v>
      </c>
      <c r="K654" s="71" t="s">
        <v>12</v>
      </c>
      <c r="L654" s="74">
        <v>231.89606741573036</v>
      </c>
      <c r="M654" s="78" t="s">
        <v>1302</v>
      </c>
      <c r="N654" s="76" t="s">
        <v>1304</v>
      </c>
    </row>
    <row r="655" spans="2:14" x14ac:dyDescent="0.35">
      <c r="B655" s="91" t="s">
        <v>1156</v>
      </c>
      <c r="C655" s="71" t="s">
        <v>869</v>
      </c>
      <c r="D655" s="72" t="s">
        <v>870</v>
      </c>
      <c r="E655" s="71" t="s">
        <v>342</v>
      </c>
      <c r="F655" s="71" t="s">
        <v>875</v>
      </c>
      <c r="G655" s="73" t="s">
        <v>1156</v>
      </c>
      <c r="H655" s="73" t="s">
        <v>875</v>
      </c>
      <c r="I655" s="71" t="s">
        <v>1423</v>
      </c>
      <c r="J655" s="72" t="s">
        <v>173</v>
      </c>
      <c r="K655" s="71" t="s">
        <v>12</v>
      </c>
      <c r="L655" s="74">
        <v>2650.303370786517</v>
      </c>
      <c r="M655" s="78" t="s">
        <v>1302</v>
      </c>
      <c r="N655" s="79" t="s">
        <v>4090</v>
      </c>
    </row>
    <row r="656" spans="2:14" x14ac:dyDescent="0.35">
      <c r="B656" s="91" t="s">
        <v>1157</v>
      </c>
      <c r="C656" s="71" t="s">
        <v>869</v>
      </c>
      <c r="D656" s="72" t="s">
        <v>870</v>
      </c>
      <c r="E656" s="71" t="s">
        <v>347</v>
      </c>
      <c r="F656" s="71" t="s">
        <v>877</v>
      </c>
      <c r="G656" s="73" t="s">
        <v>1157</v>
      </c>
      <c r="H656" s="73" t="s">
        <v>877</v>
      </c>
      <c r="I656" s="71" t="s">
        <v>1424</v>
      </c>
      <c r="J656" s="72" t="s">
        <v>170</v>
      </c>
      <c r="K656" s="71" t="s">
        <v>12</v>
      </c>
      <c r="L656" s="74">
        <v>179.74906367041197</v>
      </c>
      <c r="M656" s="78" t="s">
        <v>1302</v>
      </c>
      <c r="N656" s="76" t="s">
        <v>1304</v>
      </c>
    </row>
    <row r="657" spans="2:14" x14ac:dyDescent="0.35">
      <c r="B657" s="91" t="s">
        <v>1158</v>
      </c>
      <c r="C657" s="71" t="s">
        <v>869</v>
      </c>
      <c r="D657" s="72" t="s">
        <v>870</v>
      </c>
      <c r="E657" s="71" t="s">
        <v>347</v>
      </c>
      <c r="F657" s="71" t="s">
        <v>877</v>
      </c>
      <c r="G657" s="73" t="s">
        <v>1158</v>
      </c>
      <c r="H657" s="73" t="s">
        <v>877</v>
      </c>
      <c r="I657" s="71" t="s">
        <v>1423</v>
      </c>
      <c r="J657" s="72" t="s">
        <v>173</v>
      </c>
      <c r="K657" s="71" t="s">
        <v>12</v>
      </c>
      <c r="L657" s="74">
        <v>2054.2808988764045</v>
      </c>
      <c r="M657" s="78" t="s">
        <v>1302</v>
      </c>
      <c r="N657" s="79" t="s">
        <v>4090</v>
      </c>
    </row>
    <row r="658" spans="2:14" x14ac:dyDescent="0.35">
      <c r="B658" s="91" t="s">
        <v>1159</v>
      </c>
      <c r="C658" s="71" t="s">
        <v>869</v>
      </c>
      <c r="D658" s="72" t="s">
        <v>870</v>
      </c>
      <c r="E658" s="71" t="s">
        <v>352</v>
      </c>
      <c r="F658" s="71" t="s">
        <v>879</v>
      </c>
      <c r="G658" s="73" t="s">
        <v>1159</v>
      </c>
      <c r="H658" s="73" t="s">
        <v>879</v>
      </c>
      <c r="I658" s="71" t="s">
        <v>1424</v>
      </c>
      <c r="J658" s="72" t="s">
        <v>170</v>
      </c>
      <c r="K658" s="71" t="s">
        <v>12</v>
      </c>
      <c r="L658" s="74">
        <v>162.33520599250934</v>
      </c>
      <c r="M658" s="78" t="s">
        <v>1302</v>
      </c>
      <c r="N658" s="76" t="s">
        <v>1304</v>
      </c>
    </row>
    <row r="659" spans="2:14" x14ac:dyDescent="0.35">
      <c r="B659" s="91" t="s">
        <v>1160</v>
      </c>
      <c r="C659" s="71" t="s">
        <v>869</v>
      </c>
      <c r="D659" s="72" t="s">
        <v>870</v>
      </c>
      <c r="E659" s="71" t="s">
        <v>352</v>
      </c>
      <c r="F659" s="71" t="s">
        <v>879</v>
      </c>
      <c r="G659" s="73" t="s">
        <v>1160</v>
      </c>
      <c r="H659" s="73" t="s">
        <v>879</v>
      </c>
      <c r="I659" s="71" t="s">
        <v>1423</v>
      </c>
      <c r="J659" s="72" t="s">
        <v>173</v>
      </c>
      <c r="K659" s="71" t="s">
        <v>12</v>
      </c>
      <c r="L659" s="74">
        <v>1855.2134831460676</v>
      </c>
      <c r="M659" s="78" t="s">
        <v>1302</v>
      </c>
      <c r="N659" s="79" t="s">
        <v>4090</v>
      </c>
    </row>
    <row r="660" spans="2:14" x14ac:dyDescent="0.35">
      <c r="B660" s="91" t="s">
        <v>1161</v>
      </c>
      <c r="C660" s="71" t="s">
        <v>869</v>
      </c>
      <c r="D660" s="72" t="s">
        <v>870</v>
      </c>
      <c r="E660" s="71" t="s">
        <v>247</v>
      </c>
      <c r="F660" s="71" t="s">
        <v>883</v>
      </c>
      <c r="G660" s="73" t="s">
        <v>1161</v>
      </c>
      <c r="H660" s="73" t="s">
        <v>883</v>
      </c>
      <c r="I660" s="71" t="s">
        <v>1424</v>
      </c>
      <c r="J660" s="72" t="s">
        <v>170</v>
      </c>
      <c r="K660" s="71" t="s">
        <v>12</v>
      </c>
      <c r="L660" s="74">
        <v>382.68445692883893</v>
      </c>
      <c r="M660" s="78" t="s">
        <v>1302</v>
      </c>
      <c r="N660" s="76" t="s">
        <v>1304</v>
      </c>
    </row>
    <row r="661" spans="2:14" x14ac:dyDescent="0.35">
      <c r="B661" s="91" t="s">
        <v>1162</v>
      </c>
      <c r="C661" s="71" t="s">
        <v>869</v>
      </c>
      <c r="D661" s="72" t="s">
        <v>870</v>
      </c>
      <c r="E661" s="71" t="s">
        <v>247</v>
      </c>
      <c r="F661" s="71" t="s">
        <v>883</v>
      </c>
      <c r="G661" s="73" t="s">
        <v>1162</v>
      </c>
      <c r="H661" s="73" t="s">
        <v>883</v>
      </c>
      <c r="I661" s="71" t="s">
        <v>1423</v>
      </c>
      <c r="J661" s="72" t="s">
        <v>173</v>
      </c>
      <c r="K661" s="71" t="s">
        <v>12</v>
      </c>
      <c r="L661" s="74">
        <v>4373.5842696629206</v>
      </c>
      <c r="M661" s="78" t="s">
        <v>1302</v>
      </c>
      <c r="N661" s="79" t="s">
        <v>4090</v>
      </c>
    </row>
    <row r="662" spans="2:14" x14ac:dyDescent="0.35">
      <c r="B662" s="91" t="s">
        <v>1163</v>
      </c>
      <c r="C662" s="71" t="s">
        <v>869</v>
      </c>
      <c r="D662" s="72" t="s">
        <v>870</v>
      </c>
      <c r="E662" s="71" t="s">
        <v>257</v>
      </c>
      <c r="F662" s="71" t="s">
        <v>887</v>
      </c>
      <c r="G662" s="73" t="s">
        <v>1163</v>
      </c>
      <c r="H662" s="73" t="s">
        <v>887</v>
      </c>
      <c r="I662" s="71" t="s">
        <v>1424</v>
      </c>
      <c r="J662" s="72" t="s">
        <v>170</v>
      </c>
      <c r="K662" s="71" t="s">
        <v>12</v>
      </c>
      <c r="L662" s="74">
        <v>585.62078651685397</v>
      </c>
      <c r="M662" s="78" t="s">
        <v>1302</v>
      </c>
      <c r="N662" s="76" t="s">
        <v>1304</v>
      </c>
    </row>
    <row r="663" spans="2:14" x14ac:dyDescent="0.35">
      <c r="B663" s="91" t="s">
        <v>1164</v>
      </c>
      <c r="C663" s="71" t="s">
        <v>869</v>
      </c>
      <c r="D663" s="72" t="s">
        <v>870</v>
      </c>
      <c r="E663" s="71" t="s">
        <v>257</v>
      </c>
      <c r="F663" s="71" t="s">
        <v>887</v>
      </c>
      <c r="G663" s="73" t="s">
        <v>1164</v>
      </c>
      <c r="H663" s="73" t="s">
        <v>887</v>
      </c>
      <c r="I663" s="71" t="s">
        <v>1423</v>
      </c>
      <c r="J663" s="72" t="s">
        <v>173</v>
      </c>
      <c r="K663" s="71" t="s">
        <v>12</v>
      </c>
      <c r="L663" s="74">
        <v>6692.8764044943819</v>
      </c>
      <c r="M663" s="78" t="s">
        <v>1302</v>
      </c>
      <c r="N663" s="79" t="s">
        <v>4090</v>
      </c>
    </row>
    <row r="664" spans="2:14" x14ac:dyDescent="0.35">
      <c r="B664" s="91" t="s">
        <v>1165</v>
      </c>
      <c r="C664" s="71" t="s">
        <v>869</v>
      </c>
      <c r="D664" s="72" t="s">
        <v>870</v>
      </c>
      <c r="E664" s="71" t="s">
        <v>362</v>
      </c>
      <c r="F664" s="71" t="s">
        <v>881</v>
      </c>
      <c r="G664" s="73" t="s">
        <v>1165</v>
      </c>
      <c r="H664" s="73" t="s">
        <v>881</v>
      </c>
      <c r="I664" s="71" t="s">
        <v>1424</v>
      </c>
      <c r="J664" s="72" t="s">
        <v>170</v>
      </c>
      <c r="K664" s="71" t="s">
        <v>12</v>
      </c>
      <c r="L664" s="74">
        <v>713.22284644194758</v>
      </c>
      <c r="M664" s="78" t="s">
        <v>1302</v>
      </c>
      <c r="N664" s="76" t="s">
        <v>1304</v>
      </c>
    </row>
    <row r="665" spans="2:14" x14ac:dyDescent="0.35">
      <c r="B665" s="91" t="s">
        <v>1166</v>
      </c>
      <c r="C665" s="71" t="s">
        <v>869</v>
      </c>
      <c r="D665" s="72" t="s">
        <v>870</v>
      </c>
      <c r="E665" s="71" t="s">
        <v>362</v>
      </c>
      <c r="F665" s="71" t="s">
        <v>881</v>
      </c>
      <c r="G665" s="73" t="s">
        <v>1166</v>
      </c>
      <c r="H665" s="73" t="s">
        <v>881</v>
      </c>
      <c r="I665" s="71" t="s">
        <v>1423</v>
      </c>
      <c r="J665" s="72" t="s">
        <v>173</v>
      </c>
      <c r="K665" s="71" t="s">
        <v>12</v>
      </c>
      <c r="L665" s="74">
        <v>8151.1348314606739</v>
      </c>
      <c r="M665" s="78" t="s">
        <v>1302</v>
      </c>
      <c r="N665" s="79" t="s">
        <v>4090</v>
      </c>
    </row>
    <row r="666" spans="2:14" x14ac:dyDescent="0.35">
      <c r="B666" s="91" t="s">
        <v>1167</v>
      </c>
      <c r="C666" s="71" t="s">
        <v>869</v>
      </c>
      <c r="D666" s="72" t="s">
        <v>870</v>
      </c>
      <c r="E666" s="71" t="s">
        <v>297</v>
      </c>
      <c r="F666" s="71" t="s">
        <v>889</v>
      </c>
      <c r="G666" s="73" t="s">
        <v>1167</v>
      </c>
      <c r="H666" s="73" t="s">
        <v>889</v>
      </c>
      <c r="I666" s="71" t="s">
        <v>1424</v>
      </c>
      <c r="J666" s="72" t="s">
        <v>170</v>
      </c>
      <c r="K666" s="71" t="s">
        <v>12</v>
      </c>
      <c r="L666" s="74">
        <v>765.36985018726591</v>
      </c>
      <c r="M666" s="78" t="s">
        <v>1302</v>
      </c>
      <c r="N666" s="76" t="s">
        <v>1304</v>
      </c>
    </row>
    <row r="667" spans="2:14" x14ac:dyDescent="0.35">
      <c r="B667" s="91" t="s">
        <v>1168</v>
      </c>
      <c r="C667" s="71" t="s">
        <v>869</v>
      </c>
      <c r="D667" s="72" t="s">
        <v>870</v>
      </c>
      <c r="E667" s="71" t="s">
        <v>297</v>
      </c>
      <c r="F667" s="71" t="s">
        <v>889</v>
      </c>
      <c r="G667" s="73" t="s">
        <v>1168</v>
      </c>
      <c r="H667" s="73" t="s">
        <v>889</v>
      </c>
      <c r="I667" s="71" t="s">
        <v>1423</v>
      </c>
      <c r="J667" s="72" t="s">
        <v>173</v>
      </c>
      <c r="K667" s="71" t="s">
        <v>12</v>
      </c>
      <c r="L667" s="74">
        <v>8747.1460674157297</v>
      </c>
      <c r="M667" s="78" t="s">
        <v>1302</v>
      </c>
      <c r="N667" s="79" t="s">
        <v>4090</v>
      </c>
    </row>
    <row r="668" spans="2:14" x14ac:dyDescent="0.35">
      <c r="B668" s="91" t="s">
        <v>1169</v>
      </c>
      <c r="C668" s="71" t="s">
        <v>869</v>
      </c>
      <c r="D668" s="72" t="s">
        <v>870</v>
      </c>
      <c r="E668" s="71" t="s">
        <v>302</v>
      </c>
      <c r="F668" s="71" t="s">
        <v>891</v>
      </c>
      <c r="G668" s="73" t="s">
        <v>1169</v>
      </c>
      <c r="H668" s="73" t="s">
        <v>891</v>
      </c>
      <c r="I668" s="71" t="s">
        <v>1424</v>
      </c>
      <c r="J668" s="72" t="s">
        <v>170</v>
      </c>
      <c r="K668" s="71" t="s">
        <v>12</v>
      </c>
      <c r="L668" s="74">
        <v>434.84550561797749</v>
      </c>
      <c r="M668" s="78" t="s">
        <v>1302</v>
      </c>
      <c r="N668" s="76" t="s">
        <v>1304</v>
      </c>
    </row>
    <row r="669" spans="2:14" x14ac:dyDescent="0.35">
      <c r="B669" s="91" t="s">
        <v>1170</v>
      </c>
      <c r="C669" s="71" t="s">
        <v>869</v>
      </c>
      <c r="D669" s="72" t="s">
        <v>870</v>
      </c>
      <c r="E669" s="71" t="s">
        <v>302</v>
      </c>
      <c r="F669" s="71" t="s">
        <v>891</v>
      </c>
      <c r="G669" s="73" t="s">
        <v>1170</v>
      </c>
      <c r="H669" s="73" t="s">
        <v>891</v>
      </c>
      <c r="I669" s="71" t="s">
        <v>1423</v>
      </c>
      <c r="J669" s="72" t="s">
        <v>173</v>
      </c>
      <c r="K669" s="71" t="s">
        <v>12</v>
      </c>
      <c r="L669" s="74">
        <v>4969.6067415730331</v>
      </c>
      <c r="M669" s="78" t="s">
        <v>1302</v>
      </c>
      <c r="N669" s="79" t="s">
        <v>4090</v>
      </c>
    </row>
    <row r="670" spans="2:14" x14ac:dyDescent="0.35">
      <c r="B670" s="91" t="s">
        <v>4237</v>
      </c>
      <c r="C670" s="71" t="s">
        <v>1294</v>
      </c>
      <c r="D670" s="72" t="s">
        <v>1295</v>
      </c>
      <c r="E670" s="71" t="s">
        <v>16</v>
      </c>
      <c r="F670" s="71" t="s">
        <v>1294</v>
      </c>
      <c r="G670" s="73" t="s">
        <v>1171</v>
      </c>
      <c r="H670" s="73" t="s">
        <v>2775</v>
      </c>
      <c r="I670" s="71" t="s">
        <v>1423</v>
      </c>
      <c r="J670" s="72" t="s">
        <v>173</v>
      </c>
      <c r="K670" s="71" t="s">
        <v>12</v>
      </c>
      <c r="L670" s="74">
        <v>221.17977528089887</v>
      </c>
      <c r="M670" s="78" t="s">
        <v>1302</v>
      </c>
      <c r="N670" s="79" t="s">
        <v>4090</v>
      </c>
    </row>
    <row r="671" spans="2:14" x14ac:dyDescent="0.35">
      <c r="B671" s="91" t="s">
        <v>1172</v>
      </c>
      <c r="C671" s="71" t="s">
        <v>1294</v>
      </c>
      <c r="D671" s="72" t="s">
        <v>1295</v>
      </c>
      <c r="E671" s="71" t="s">
        <v>16</v>
      </c>
      <c r="F671" s="71" t="s">
        <v>1294</v>
      </c>
      <c r="G671" s="73" t="s">
        <v>1172</v>
      </c>
      <c r="H671" s="73" t="s">
        <v>2775</v>
      </c>
      <c r="I671" s="71" t="s">
        <v>1424</v>
      </c>
      <c r="J671" s="72" t="s">
        <v>170</v>
      </c>
      <c r="K671" s="71" t="s">
        <v>12</v>
      </c>
      <c r="L671" s="74">
        <v>19.35580524344569</v>
      </c>
      <c r="M671" s="78" t="s">
        <v>1302</v>
      </c>
      <c r="N671" s="76" t="s">
        <v>1304</v>
      </c>
    </row>
    <row r="672" spans="2:14" x14ac:dyDescent="0.35">
      <c r="B672" s="91" t="s">
        <v>1173</v>
      </c>
      <c r="C672" s="71" t="s">
        <v>1294</v>
      </c>
      <c r="D672" s="72" t="s">
        <v>1295</v>
      </c>
      <c r="E672" s="71" t="s">
        <v>16</v>
      </c>
      <c r="F672" s="71" t="s">
        <v>1294</v>
      </c>
      <c r="G672" s="73" t="s">
        <v>1173</v>
      </c>
      <c r="H672" s="73" t="s">
        <v>2775</v>
      </c>
      <c r="I672" s="71" t="s">
        <v>1425</v>
      </c>
      <c r="J672" s="72" t="s">
        <v>170</v>
      </c>
      <c r="K672" s="71" t="s">
        <v>12</v>
      </c>
      <c r="L672" s="74">
        <v>22.123595505617978</v>
      </c>
      <c r="M672" s="75" t="s">
        <v>1303</v>
      </c>
      <c r="N672" s="76" t="s">
        <v>1304</v>
      </c>
    </row>
    <row r="673" spans="2:14" x14ac:dyDescent="0.35">
      <c r="B673" s="91" t="s">
        <v>1299</v>
      </c>
      <c r="C673" s="71" t="s">
        <v>1296</v>
      </c>
      <c r="D673" s="72" t="s">
        <v>1297</v>
      </c>
      <c r="E673" s="71" t="s">
        <v>16</v>
      </c>
      <c r="F673" s="71" t="s">
        <v>1298</v>
      </c>
      <c r="G673" s="73" t="s">
        <v>1299</v>
      </c>
      <c r="H673" s="73" t="s">
        <v>4207</v>
      </c>
      <c r="I673" s="71" t="s">
        <v>1425</v>
      </c>
      <c r="J673" s="72" t="s">
        <v>170</v>
      </c>
      <c r="K673" s="71" t="s">
        <v>12</v>
      </c>
      <c r="L673" s="74">
        <v>73.696629213483149</v>
      </c>
      <c r="M673" s="75" t="s">
        <v>1303</v>
      </c>
      <c r="N673" s="76" t="s">
        <v>1304</v>
      </c>
    </row>
    <row r="674" spans="2:14" x14ac:dyDescent="0.35">
      <c r="B674" s="91" t="s">
        <v>1300</v>
      </c>
      <c r="C674" s="71" t="s">
        <v>1296</v>
      </c>
      <c r="D674" s="72" t="s">
        <v>1297</v>
      </c>
      <c r="E674" s="71" t="s">
        <v>16</v>
      </c>
      <c r="F674" s="71" t="s">
        <v>1298</v>
      </c>
      <c r="G674" s="73" t="s">
        <v>1300</v>
      </c>
      <c r="H674" s="73" t="s">
        <v>4207</v>
      </c>
      <c r="I674" s="71" t="s">
        <v>1423</v>
      </c>
      <c r="J674" s="72" t="s">
        <v>173</v>
      </c>
      <c r="K674" s="71" t="s">
        <v>12</v>
      </c>
      <c r="L674" s="74">
        <v>736.84269662921338</v>
      </c>
      <c r="M674" s="78" t="s">
        <v>1302</v>
      </c>
      <c r="N674" s="79" t="s">
        <v>4090</v>
      </c>
    </row>
    <row r="675" spans="2:14" x14ac:dyDescent="0.35">
      <c r="B675" s="91" t="s">
        <v>1301</v>
      </c>
      <c r="C675" s="71" t="s">
        <v>1296</v>
      </c>
      <c r="D675" s="72" t="s">
        <v>1297</v>
      </c>
      <c r="E675" s="71" t="s">
        <v>16</v>
      </c>
      <c r="F675" s="71" t="s">
        <v>1298</v>
      </c>
      <c r="G675" s="73" t="s">
        <v>1301</v>
      </c>
      <c r="H675" s="73" t="s">
        <v>4207</v>
      </c>
      <c r="I675" s="71" t="s">
        <v>1424</v>
      </c>
      <c r="J675" s="72" t="s">
        <v>170</v>
      </c>
      <c r="K675" s="71" t="s">
        <v>12</v>
      </c>
      <c r="L675" s="74">
        <v>64.470973782771537</v>
      </c>
      <c r="M675" s="78" t="s">
        <v>1302</v>
      </c>
      <c r="N675" s="76" t="s">
        <v>1304</v>
      </c>
    </row>
    <row r="676" spans="2:14" x14ac:dyDescent="0.35">
      <c r="B676" s="96" t="s">
        <v>1310</v>
      </c>
      <c r="C676" s="83" t="s">
        <v>1420</v>
      </c>
      <c r="D676" s="84" t="s">
        <v>1421</v>
      </c>
      <c r="E676" s="82" t="s">
        <v>11</v>
      </c>
      <c r="F676" s="83" t="s">
        <v>1422</v>
      </c>
      <c r="G676" s="73" t="s">
        <v>1310</v>
      </c>
      <c r="H676" s="73" t="s">
        <v>1422</v>
      </c>
      <c r="I676" s="82" t="s">
        <v>1423</v>
      </c>
      <c r="J676" s="84" t="s">
        <v>173</v>
      </c>
      <c r="K676" s="71" t="s">
        <v>12</v>
      </c>
      <c r="L676" s="74">
        <v>147.87640449438203</v>
      </c>
      <c r="M676" s="78" t="s">
        <v>1302</v>
      </c>
      <c r="N676" s="79" t="s">
        <v>4090</v>
      </c>
    </row>
    <row r="677" spans="2:14" x14ac:dyDescent="0.35">
      <c r="B677" s="91" t="s">
        <v>1311</v>
      </c>
      <c r="C677" s="71" t="s">
        <v>1420</v>
      </c>
      <c r="D677" s="72" t="s">
        <v>1421</v>
      </c>
      <c r="E677" s="71" t="s">
        <v>11</v>
      </c>
      <c r="F677" s="71" t="s">
        <v>1422</v>
      </c>
      <c r="G677" s="73" t="s">
        <v>1311</v>
      </c>
      <c r="H677" s="73" t="s">
        <v>1422</v>
      </c>
      <c r="I677" s="71" t="s">
        <v>1424</v>
      </c>
      <c r="J677" s="72" t="s">
        <v>170</v>
      </c>
      <c r="K677" s="71" t="s">
        <v>12</v>
      </c>
      <c r="L677" s="74">
        <v>12.940074906367039</v>
      </c>
      <c r="M677" s="78" t="s">
        <v>1302</v>
      </c>
      <c r="N677" s="76" t="s">
        <v>1304</v>
      </c>
    </row>
    <row r="678" spans="2:14" x14ac:dyDescent="0.35">
      <c r="B678" s="91" t="s">
        <v>1312</v>
      </c>
      <c r="C678" s="71" t="s">
        <v>1174</v>
      </c>
      <c r="D678" s="72" t="s">
        <v>1175</v>
      </c>
      <c r="E678" s="71" t="s">
        <v>16</v>
      </c>
      <c r="F678" s="71" t="s">
        <v>1174</v>
      </c>
      <c r="G678" s="73" t="s">
        <v>1312</v>
      </c>
      <c r="H678" s="73" t="s">
        <v>1174</v>
      </c>
      <c r="I678" s="71" t="s">
        <v>1425</v>
      </c>
      <c r="J678" s="72" t="s">
        <v>170</v>
      </c>
      <c r="K678" s="71" t="s">
        <v>12</v>
      </c>
      <c r="L678" s="74">
        <v>289.96629213483146</v>
      </c>
      <c r="M678" s="75" t="s">
        <v>1303</v>
      </c>
      <c r="N678" s="76" t="s">
        <v>1304</v>
      </c>
    </row>
    <row r="679" spans="2:14" x14ac:dyDescent="0.35">
      <c r="B679" s="91" t="s">
        <v>1313</v>
      </c>
      <c r="C679" s="71" t="s">
        <v>1426</v>
      </c>
      <c r="D679" s="72" t="s">
        <v>1427</v>
      </c>
      <c r="E679" s="71" t="s">
        <v>11</v>
      </c>
      <c r="F679" s="71" t="s">
        <v>1428</v>
      </c>
      <c r="G679" s="73" t="s">
        <v>1313</v>
      </c>
      <c r="H679" s="73" t="s">
        <v>1428</v>
      </c>
      <c r="I679" s="71" t="s">
        <v>1423</v>
      </c>
      <c r="J679" s="72" t="s">
        <v>173</v>
      </c>
      <c r="K679" s="71" t="s">
        <v>12</v>
      </c>
      <c r="L679" s="74">
        <v>5521.7865168539329</v>
      </c>
      <c r="M679" s="78" t="s">
        <v>1302</v>
      </c>
      <c r="N679" s="79" t="s">
        <v>4090</v>
      </c>
    </row>
    <row r="680" spans="2:14" x14ac:dyDescent="0.35">
      <c r="B680" s="91" t="s">
        <v>1314</v>
      </c>
      <c r="C680" s="71" t="s">
        <v>1426</v>
      </c>
      <c r="D680" s="72" t="s">
        <v>1427</v>
      </c>
      <c r="E680" s="71" t="s">
        <v>11</v>
      </c>
      <c r="F680" s="71" t="s">
        <v>1428</v>
      </c>
      <c r="G680" s="73" t="s">
        <v>1314</v>
      </c>
      <c r="H680" s="73" t="s">
        <v>1428</v>
      </c>
      <c r="I680" s="71" t="s">
        <v>1424</v>
      </c>
      <c r="J680" s="72" t="s">
        <v>170</v>
      </c>
      <c r="K680" s="71" t="s">
        <v>12</v>
      </c>
      <c r="L680" s="74">
        <v>483.16104868913857</v>
      </c>
      <c r="M680" s="78" t="s">
        <v>1302</v>
      </c>
      <c r="N680" s="76" t="s">
        <v>1304</v>
      </c>
    </row>
    <row r="681" spans="2:14" x14ac:dyDescent="0.35">
      <c r="B681" s="91" t="s">
        <v>1315</v>
      </c>
      <c r="C681" s="71" t="s">
        <v>1426</v>
      </c>
      <c r="D681" s="72" t="s">
        <v>1427</v>
      </c>
      <c r="E681" s="71" t="s">
        <v>11</v>
      </c>
      <c r="F681" s="71" t="s">
        <v>1428</v>
      </c>
      <c r="G681" s="73" t="s">
        <v>1315</v>
      </c>
      <c r="H681" s="73" t="s">
        <v>1428</v>
      </c>
      <c r="I681" s="71" t="s">
        <v>1425</v>
      </c>
      <c r="J681" s="72" t="s">
        <v>170</v>
      </c>
      <c r="K681" s="71" t="s">
        <v>12</v>
      </c>
      <c r="L681" s="74">
        <v>552.17977528089887</v>
      </c>
      <c r="M681" s="75" t="s">
        <v>1303</v>
      </c>
      <c r="N681" s="76" t="s">
        <v>1304</v>
      </c>
    </row>
    <row r="682" spans="2:14" x14ac:dyDescent="0.35">
      <c r="B682" s="91" t="s">
        <v>1316</v>
      </c>
      <c r="C682" s="71" t="s">
        <v>1255</v>
      </c>
      <c r="D682" s="72" t="s">
        <v>1256</v>
      </c>
      <c r="E682" s="71" t="s">
        <v>33</v>
      </c>
      <c r="F682" s="71" t="s">
        <v>1255</v>
      </c>
      <c r="G682" s="73" t="s">
        <v>1316</v>
      </c>
      <c r="H682" s="73" t="s">
        <v>1255</v>
      </c>
      <c r="I682" s="71" t="s">
        <v>1425</v>
      </c>
      <c r="J682" s="72" t="s">
        <v>170</v>
      </c>
      <c r="K682" s="71" t="s">
        <v>12</v>
      </c>
      <c r="L682" s="74">
        <v>17.606741573033709</v>
      </c>
      <c r="M682" s="75" t="s">
        <v>1303</v>
      </c>
      <c r="N682" s="76" t="s">
        <v>1304</v>
      </c>
    </row>
    <row r="683" spans="2:14" x14ac:dyDescent="0.35">
      <c r="B683" s="91" t="s">
        <v>619</v>
      </c>
      <c r="C683" s="71" t="s">
        <v>615</v>
      </c>
      <c r="D683" s="72" t="s">
        <v>616</v>
      </c>
      <c r="E683" s="71" t="s">
        <v>29</v>
      </c>
      <c r="F683" s="71" t="s">
        <v>1429</v>
      </c>
      <c r="G683" s="73" t="s">
        <v>619</v>
      </c>
      <c r="H683" s="73" t="s">
        <v>1429</v>
      </c>
      <c r="I683" s="71" t="s">
        <v>1423</v>
      </c>
      <c r="J683" s="72" t="s">
        <v>173</v>
      </c>
      <c r="K683" s="71" t="s">
        <v>12</v>
      </c>
      <c r="L683" s="74">
        <v>383.20224719101122</v>
      </c>
      <c r="M683" s="78" t="s">
        <v>1302</v>
      </c>
      <c r="N683" s="79" t="s">
        <v>4090</v>
      </c>
    </row>
    <row r="684" spans="2:14" x14ac:dyDescent="0.35">
      <c r="B684" s="91" t="s">
        <v>618</v>
      </c>
      <c r="C684" s="71" t="s">
        <v>615</v>
      </c>
      <c r="D684" s="72" t="s">
        <v>616</v>
      </c>
      <c r="E684" s="71" t="s">
        <v>29</v>
      </c>
      <c r="F684" s="71" t="s">
        <v>1429</v>
      </c>
      <c r="G684" s="73" t="s">
        <v>618</v>
      </c>
      <c r="H684" s="73" t="s">
        <v>1429</v>
      </c>
      <c r="I684" s="71" t="s">
        <v>1424</v>
      </c>
      <c r="J684" s="72" t="s">
        <v>170</v>
      </c>
      <c r="K684" s="71" t="s">
        <v>12</v>
      </c>
      <c r="L684" s="74">
        <v>33.528089887640448</v>
      </c>
      <c r="M684" s="78" t="s">
        <v>1302</v>
      </c>
      <c r="N684" s="76" t="s">
        <v>1304</v>
      </c>
    </row>
    <row r="685" spans="2:14" x14ac:dyDescent="0.35">
      <c r="B685" s="91" t="s">
        <v>617</v>
      </c>
      <c r="C685" s="71" t="s">
        <v>615</v>
      </c>
      <c r="D685" s="72" t="s">
        <v>616</v>
      </c>
      <c r="E685" s="71" t="s">
        <v>29</v>
      </c>
      <c r="F685" s="71" t="s">
        <v>1429</v>
      </c>
      <c r="G685" s="73" t="s">
        <v>617</v>
      </c>
      <c r="H685" s="73" t="s">
        <v>1429</v>
      </c>
      <c r="I685" s="71" t="s">
        <v>1425</v>
      </c>
      <c r="J685" s="72" t="s">
        <v>170</v>
      </c>
      <c r="K685" s="71" t="s">
        <v>12</v>
      </c>
      <c r="L685" s="74">
        <v>38.314606741573037</v>
      </c>
      <c r="M685" s="75" t="s">
        <v>1303</v>
      </c>
      <c r="N685" s="76" t="s">
        <v>1304</v>
      </c>
    </row>
    <row r="686" spans="2:14" x14ac:dyDescent="0.35">
      <c r="B686" s="91" t="s">
        <v>1317</v>
      </c>
      <c r="C686" s="71" t="s">
        <v>1430</v>
      </c>
      <c r="D686" s="72" t="s">
        <v>1431</v>
      </c>
      <c r="E686" s="71" t="s">
        <v>16</v>
      </c>
      <c r="F686" s="71" t="s">
        <v>1432</v>
      </c>
      <c r="G686" s="73" t="s">
        <v>1317</v>
      </c>
      <c r="H686" s="73" t="s">
        <v>1721</v>
      </c>
      <c r="I686" s="71" t="s">
        <v>1423</v>
      </c>
      <c r="J686" s="72" t="s">
        <v>173</v>
      </c>
      <c r="K686" s="71" t="s">
        <v>12</v>
      </c>
      <c r="L686" s="74">
        <v>110443.4382022472</v>
      </c>
      <c r="M686" s="78" t="s">
        <v>1302</v>
      </c>
      <c r="N686" s="79" t="s">
        <v>4090</v>
      </c>
    </row>
    <row r="687" spans="2:14" x14ac:dyDescent="0.35">
      <c r="B687" s="91" t="s">
        <v>1318</v>
      </c>
      <c r="C687" s="71" t="s">
        <v>1430</v>
      </c>
      <c r="D687" s="72" t="s">
        <v>1431</v>
      </c>
      <c r="E687" s="71" t="s">
        <v>16</v>
      </c>
      <c r="F687" s="71" t="s">
        <v>1432</v>
      </c>
      <c r="G687" s="73" t="s">
        <v>1318</v>
      </c>
      <c r="H687" s="73" t="s">
        <v>1721</v>
      </c>
      <c r="I687" s="71" t="s">
        <v>1424</v>
      </c>
      <c r="J687" s="72" t="s">
        <v>170</v>
      </c>
      <c r="K687" s="71" t="s">
        <v>12</v>
      </c>
      <c r="L687" s="74">
        <v>9663.7958801498116</v>
      </c>
      <c r="M687" s="78" t="s">
        <v>1302</v>
      </c>
      <c r="N687" s="76" t="s">
        <v>1304</v>
      </c>
    </row>
    <row r="688" spans="2:14" x14ac:dyDescent="0.35">
      <c r="B688" s="91" t="s">
        <v>1319</v>
      </c>
      <c r="C688" s="71" t="s">
        <v>1430</v>
      </c>
      <c r="D688" s="72" t="s">
        <v>1431</v>
      </c>
      <c r="E688" s="71" t="s">
        <v>33</v>
      </c>
      <c r="F688" s="71" t="s">
        <v>1433</v>
      </c>
      <c r="G688" s="73" t="s">
        <v>1319</v>
      </c>
      <c r="H688" s="73" t="s">
        <v>1722</v>
      </c>
      <c r="I688" s="71" t="s">
        <v>1423</v>
      </c>
      <c r="J688" s="72" t="s">
        <v>173</v>
      </c>
      <c r="K688" s="71" t="s">
        <v>12</v>
      </c>
      <c r="L688" s="74">
        <v>29451.662921348314</v>
      </c>
      <c r="M688" s="78" t="s">
        <v>1302</v>
      </c>
      <c r="N688" s="79" t="s">
        <v>4090</v>
      </c>
    </row>
    <row r="689" spans="2:14" x14ac:dyDescent="0.35">
      <c r="B689" s="91" t="s">
        <v>1320</v>
      </c>
      <c r="C689" s="71" t="s">
        <v>1430</v>
      </c>
      <c r="D689" s="72" t="s">
        <v>1431</v>
      </c>
      <c r="E689" s="71" t="s">
        <v>33</v>
      </c>
      <c r="F689" s="71" t="s">
        <v>1433</v>
      </c>
      <c r="G689" s="73" t="s">
        <v>1320</v>
      </c>
      <c r="H689" s="73" t="s">
        <v>1722</v>
      </c>
      <c r="I689" s="71" t="s">
        <v>1424</v>
      </c>
      <c r="J689" s="72" t="s">
        <v>170</v>
      </c>
      <c r="K689" s="71" t="s">
        <v>12</v>
      </c>
      <c r="L689" s="74">
        <v>2577.0177902621722</v>
      </c>
      <c r="M689" s="78" t="s">
        <v>1302</v>
      </c>
      <c r="N689" s="76" t="s">
        <v>1304</v>
      </c>
    </row>
    <row r="690" spans="2:14" x14ac:dyDescent="0.35">
      <c r="B690" s="91" t="s">
        <v>1321</v>
      </c>
      <c r="C690" s="71" t="s">
        <v>1430</v>
      </c>
      <c r="D690" s="72" t="s">
        <v>1431</v>
      </c>
      <c r="E690" s="71" t="s">
        <v>36</v>
      </c>
      <c r="F690" s="71" t="s">
        <v>1434</v>
      </c>
      <c r="G690" s="73" t="s">
        <v>1321</v>
      </c>
      <c r="H690" s="73" t="s">
        <v>1723</v>
      </c>
      <c r="I690" s="71" t="s">
        <v>1423</v>
      </c>
      <c r="J690" s="72" t="s">
        <v>173</v>
      </c>
      <c r="K690" s="71" t="s">
        <v>12</v>
      </c>
      <c r="L690" s="74">
        <v>5154.0112359550558</v>
      </c>
      <c r="M690" s="78" t="s">
        <v>1302</v>
      </c>
      <c r="N690" s="79" t="s">
        <v>4090</v>
      </c>
    </row>
    <row r="691" spans="2:14" x14ac:dyDescent="0.35">
      <c r="B691" s="91" t="s">
        <v>1322</v>
      </c>
      <c r="C691" s="71" t="s">
        <v>1430</v>
      </c>
      <c r="D691" s="72" t="s">
        <v>1431</v>
      </c>
      <c r="E691" s="71" t="s">
        <v>36</v>
      </c>
      <c r="F691" s="71" t="s">
        <v>1434</v>
      </c>
      <c r="G691" s="73" t="s">
        <v>1322</v>
      </c>
      <c r="H691" s="73" t="s">
        <v>1723</v>
      </c>
      <c r="I691" s="71" t="s">
        <v>1424</v>
      </c>
      <c r="J691" s="72" t="s">
        <v>170</v>
      </c>
      <c r="K691" s="71" t="s">
        <v>12</v>
      </c>
      <c r="L691" s="74">
        <v>450.97378277153553</v>
      </c>
      <c r="M691" s="78" t="s">
        <v>1302</v>
      </c>
      <c r="N691" s="76" t="s">
        <v>1304</v>
      </c>
    </row>
    <row r="692" spans="2:14" x14ac:dyDescent="0.35">
      <c r="B692" s="91" t="s">
        <v>1323</v>
      </c>
      <c r="C692" s="71" t="s">
        <v>1430</v>
      </c>
      <c r="D692" s="72" t="s">
        <v>1431</v>
      </c>
      <c r="E692" s="71" t="s">
        <v>11</v>
      </c>
      <c r="F692" s="71" t="s">
        <v>1435</v>
      </c>
      <c r="G692" s="73" t="s">
        <v>1323</v>
      </c>
      <c r="H692" s="73" t="s">
        <v>1724</v>
      </c>
      <c r="I692" s="71" t="s">
        <v>1423</v>
      </c>
      <c r="J692" s="72" t="s">
        <v>173</v>
      </c>
      <c r="K692" s="71" t="s">
        <v>12</v>
      </c>
      <c r="L692" s="74">
        <v>11044.85393258427</v>
      </c>
      <c r="M692" s="78" t="s">
        <v>1302</v>
      </c>
      <c r="N692" s="79" t="s">
        <v>4090</v>
      </c>
    </row>
    <row r="693" spans="2:14" x14ac:dyDescent="0.35">
      <c r="B693" s="91" t="s">
        <v>1324</v>
      </c>
      <c r="C693" s="71" t="s">
        <v>1430</v>
      </c>
      <c r="D693" s="72" t="s">
        <v>1431</v>
      </c>
      <c r="E693" s="71" t="s">
        <v>11</v>
      </c>
      <c r="F693" s="71" t="s">
        <v>1435</v>
      </c>
      <c r="G693" s="73" t="s">
        <v>1324</v>
      </c>
      <c r="H693" s="73" t="s">
        <v>1724</v>
      </c>
      <c r="I693" s="71" t="s">
        <v>1424</v>
      </c>
      <c r="J693" s="72" t="s">
        <v>170</v>
      </c>
      <c r="K693" s="71" t="s">
        <v>12</v>
      </c>
      <c r="L693" s="74">
        <v>966.43071161048681</v>
      </c>
      <c r="M693" s="78" t="s">
        <v>1302</v>
      </c>
      <c r="N693" s="76" t="s">
        <v>1304</v>
      </c>
    </row>
    <row r="694" spans="2:14" x14ac:dyDescent="0.35">
      <c r="B694" s="91" t="s">
        <v>1325</v>
      </c>
      <c r="C694" s="71" t="s">
        <v>1430</v>
      </c>
      <c r="D694" s="72" t="s">
        <v>1431</v>
      </c>
      <c r="E694" s="71" t="s">
        <v>29</v>
      </c>
      <c r="F694" s="71" t="s">
        <v>1436</v>
      </c>
      <c r="G694" s="73" t="s">
        <v>1325</v>
      </c>
      <c r="H694" s="73" t="s">
        <v>1725</v>
      </c>
      <c r="I694" s="71" t="s">
        <v>1423</v>
      </c>
      <c r="J694" s="72" t="s">
        <v>173</v>
      </c>
      <c r="K694" s="71" t="s">
        <v>12</v>
      </c>
      <c r="L694" s="74">
        <v>18406.8202247191</v>
      </c>
      <c r="M694" s="78" t="s">
        <v>1302</v>
      </c>
      <c r="N694" s="79" t="s">
        <v>4090</v>
      </c>
    </row>
    <row r="695" spans="2:14" x14ac:dyDescent="0.35">
      <c r="B695" s="91" t="s">
        <v>1326</v>
      </c>
      <c r="C695" s="71" t="s">
        <v>1430</v>
      </c>
      <c r="D695" s="72" t="s">
        <v>1431</v>
      </c>
      <c r="E695" s="71" t="s">
        <v>29</v>
      </c>
      <c r="F695" s="71" t="s">
        <v>1436</v>
      </c>
      <c r="G695" s="73" t="s">
        <v>1326</v>
      </c>
      <c r="H695" s="73" t="s">
        <v>1725</v>
      </c>
      <c r="I695" s="71" t="s">
        <v>1424</v>
      </c>
      <c r="J695" s="72" t="s">
        <v>170</v>
      </c>
      <c r="K695" s="71" t="s">
        <v>12</v>
      </c>
      <c r="L695" s="74">
        <v>1610.6011235955057</v>
      </c>
      <c r="M695" s="78" t="s">
        <v>1302</v>
      </c>
      <c r="N695" s="76" t="s">
        <v>1304</v>
      </c>
    </row>
    <row r="696" spans="2:14" x14ac:dyDescent="0.35">
      <c r="B696" s="91" t="s">
        <v>1327</v>
      </c>
      <c r="C696" s="71" t="s">
        <v>1437</v>
      </c>
      <c r="D696" s="72" t="s">
        <v>1438</v>
      </c>
      <c r="E696" s="71" t="s">
        <v>16</v>
      </c>
      <c r="F696" s="71" t="s">
        <v>1439</v>
      </c>
      <c r="G696" s="73" t="s">
        <v>1327</v>
      </c>
      <c r="H696" s="73" t="s">
        <v>1439</v>
      </c>
      <c r="I696" s="71" t="s">
        <v>1424</v>
      </c>
      <c r="J696" s="72" t="s">
        <v>170</v>
      </c>
      <c r="K696" s="71" t="s">
        <v>12</v>
      </c>
      <c r="L696" s="74">
        <v>12.940074906367039</v>
      </c>
      <c r="M696" s="78" t="s">
        <v>1302</v>
      </c>
      <c r="N696" s="76" t="s">
        <v>1304</v>
      </c>
    </row>
    <row r="697" spans="2:14" x14ac:dyDescent="0.35">
      <c r="B697" s="91" t="s">
        <v>1328</v>
      </c>
      <c r="C697" s="71" t="s">
        <v>1437</v>
      </c>
      <c r="D697" s="72" t="s">
        <v>1438</v>
      </c>
      <c r="E697" s="71" t="s">
        <v>16</v>
      </c>
      <c r="F697" s="71" t="s">
        <v>1439</v>
      </c>
      <c r="G697" s="73" t="s">
        <v>1328</v>
      </c>
      <c r="H697" s="73" t="s">
        <v>1439</v>
      </c>
      <c r="I697" s="71" t="s">
        <v>1425</v>
      </c>
      <c r="J697" s="72" t="s">
        <v>170</v>
      </c>
      <c r="K697" s="71" t="s">
        <v>12</v>
      </c>
      <c r="L697" s="74">
        <v>14.786516853932584</v>
      </c>
      <c r="M697" s="75" t="s">
        <v>1303</v>
      </c>
      <c r="N697" s="76" t="s">
        <v>1304</v>
      </c>
    </row>
    <row r="698" spans="2:14" x14ac:dyDescent="0.35">
      <c r="B698" s="91" t="s">
        <v>1329</v>
      </c>
      <c r="C698" s="71" t="s">
        <v>1437</v>
      </c>
      <c r="D698" s="72" t="s">
        <v>1438</v>
      </c>
      <c r="E698" s="71" t="s">
        <v>16</v>
      </c>
      <c r="F698" s="71" t="s">
        <v>1439</v>
      </c>
      <c r="G698" s="73" t="s">
        <v>1329</v>
      </c>
      <c r="H698" s="73" t="s">
        <v>1439</v>
      </c>
      <c r="I698" s="71" t="s">
        <v>1423</v>
      </c>
      <c r="J698" s="72" t="s">
        <v>173</v>
      </c>
      <c r="K698" s="71" t="s">
        <v>12</v>
      </c>
      <c r="L698" s="74">
        <v>147.87640449438203</v>
      </c>
      <c r="M698" s="78" t="s">
        <v>1302</v>
      </c>
      <c r="N698" s="79" t="s">
        <v>4090</v>
      </c>
    </row>
    <row r="699" spans="2:14" x14ac:dyDescent="0.35">
      <c r="B699" s="91" t="s">
        <v>1330</v>
      </c>
      <c r="C699" s="71" t="s">
        <v>1437</v>
      </c>
      <c r="D699" s="72" t="s">
        <v>1438</v>
      </c>
      <c r="E699" s="71" t="s">
        <v>33</v>
      </c>
      <c r="F699" s="71" t="s">
        <v>1440</v>
      </c>
      <c r="G699" s="73" t="s">
        <v>1330</v>
      </c>
      <c r="H699" s="73" t="s">
        <v>1440</v>
      </c>
      <c r="I699" s="71" t="s">
        <v>1425</v>
      </c>
      <c r="J699" s="72" t="s">
        <v>170</v>
      </c>
      <c r="K699" s="71" t="s">
        <v>12</v>
      </c>
      <c r="L699" s="74">
        <v>14.786516853932584</v>
      </c>
      <c r="M699" s="75" t="s">
        <v>1303</v>
      </c>
      <c r="N699" s="76" t="s">
        <v>1304</v>
      </c>
    </row>
    <row r="700" spans="2:14" x14ac:dyDescent="0.35">
      <c r="B700" s="91" t="s">
        <v>1331</v>
      </c>
      <c r="C700" s="71" t="s">
        <v>1437</v>
      </c>
      <c r="D700" s="72" t="s">
        <v>1438</v>
      </c>
      <c r="E700" s="71" t="s">
        <v>33</v>
      </c>
      <c r="F700" s="71" t="s">
        <v>1440</v>
      </c>
      <c r="G700" s="73" t="s">
        <v>1331</v>
      </c>
      <c r="H700" s="73" t="s">
        <v>1440</v>
      </c>
      <c r="I700" s="71" t="s">
        <v>1423</v>
      </c>
      <c r="J700" s="72" t="s">
        <v>173</v>
      </c>
      <c r="K700" s="71" t="s">
        <v>12</v>
      </c>
      <c r="L700" s="74">
        <v>147.87640449438203</v>
      </c>
      <c r="M700" s="78" t="s">
        <v>1302</v>
      </c>
      <c r="N700" s="79" t="s">
        <v>4090</v>
      </c>
    </row>
    <row r="701" spans="2:14" x14ac:dyDescent="0.35">
      <c r="B701" s="91" t="s">
        <v>1332</v>
      </c>
      <c r="C701" s="71" t="s">
        <v>1437</v>
      </c>
      <c r="D701" s="72" t="s">
        <v>1438</v>
      </c>
      <c r="E701" s="71" t="s">
        <v>33</v>
      </c>
      <c r="F701" s="71" t="s">
        <v>1440</v>
      </c>
      <c r="G701" s="73" t="s">
        <v>1332</v>
      </c>
      <c r="H701" s="73" t="s">
        <v>1440</v>
      </c>
      <c r="I701" s="71" t="s">
        <v>1424</v>
      </c>
      <c r="J701" s="72" t="s">
        <v>170</v>
      </c>
      <c r="K701" s="71" t="s">
        <v>12</v>
      </c>
      <c r="L701" s="74">
        <v>12.940074906367039</v>
      </c>
      <c r="M701" s="78" t="s">
        <v>1302</v>
      </c>
      <c r="N701" s="76" t="s">
        <v>1304</v>
      </c>
    </row>
    <row r="702" spans="2:14" x14ac:dyDescent="0.35">
      <c r="B702" s="91" t="s">
        <v>1333</v>
      </c>
      <c r="C702" s="71" t="s">
        <v>1437</v>
      </c>
      <c r="D702" s="72" t="s">
        <v>1438</v>
      </c>
      <c r="E702" s="71" t="s">
        <v>11</v>
      </c>
      <c r="F702" s="71" t="s">
        <v>1437</v>
      </c>
      <c r="G702" s="73" t="s">
        <v>1333</v>
      </c>
      <c r="H702" s="73" t="s">
        <v>1437</v>
      </c>
      <c r="I702" s="71" t="s">
        <v>1425</v>
      </c>
      <c r="J702" s="72" t="s">
        <v>170</v>
      </c>
      <c r="K702" s="71" t="s">
        <v>12</v>
      </c>
      <c r="L702" s="74">
        <v>22.123595505617978</v>
      </c>
      <c r="M702" s="75" t="s">
        <v>1303</v>
      </c>
      <c r="N702" s="76" t="s">
        <v>1304</v>
      </c>
    </row>
    <row r="703" spans="2:14" x14ac:dyDescent="0.35">
      <c r="B703" s="91" t="s">
        <v>1334</v>
      </c>
      <c r="C703" s="71" t="s">
        <v>1437</v>
      </c>
      <c r="D703" s="72" t="s">
        <v>1438</v>
      </c>
      <c r="E703" s="71" t="s">
        <v>11</v>
      </c>
      <c r="F703" s="71" t="s">
        <v>1437</v>
      </c>
      <c r="G703" s="73" t="s">
        <v>1334</v>
      </c>
      <c r="H703" s="73" t="s">
        <v>1437</v>
      </c>
      <c r="I703" s="71" t="s">
        <v>1423</v>
      </c>
      <c r="J703" s="72" t="s">
        <v>173</v>
      </c>
      <c r="K703" s="71" t="s">
        <v>12</v>
      </c>
      <c r="L703" s="74">
        <v>221.17977528089887</v>
      </c>
      <c r="M703" s="78" t="s">
        <v>1302</v>
      </c>
      <c r="N703" s="79" t="s">
        <v>4090</v>
      </c>
    </row>
    <row r="704" spans="2:14" x14ac:dyDescent="0.35">
      <c r="B704" s="91" t="s">
        <v>1335</v>
      </c>
      <c r="C704" s="71" t="s">
        <v>1437</v>
      </c>
      <c r="D704" s="72" t="s">
        <v>1438</v>
      </c>
      <c r="E704" s="71" t="s">
        <v>11</v>
      </c>
      <c r="F704" s="71" t="s">
        <v>1437</v>
      </c>
      <c r="G704" s="73" t="s">
        <v>1335</v>
      </c>
      <c r="H704" s="73" t="s">
        <v>1437</v>
      </c>
      <c r="I704" s="71" t="s">
        <v>1424</v>
      </c>
      <c r="J704" s="72" t="s">
        <v>170</v>
      </c>
      <c r="K704" s="71" t="s">
        <v>12</v>
      </c>
      <c r="L704" s="74">
        <v>19.35580524344569</v>
      </c>
      <c r="M704" s="78" t="s">
        <v>1302</v>
      </c>
      <c r="N704" s="76" t="s">
        <v>1304</v>
      </c>
    </row>
    <row r="705" spans="2:14" x14ac:dyDescent="0.35">
      <c r="B705" s="91" t="s">
        <v>1336</v>
      </c>
      <c r="C705" s="71" t="s">
        <v>1441</v>
      </c>
      <c r="D705" s="72" t="s">
        <v>1442</v>
      </c>
      <c r="E705" s="71" t="s">
        <v>36</v>
      </c>
      <c r="F705" s="71" t="s">
        <v>1443</v>
      </c>
      <c r="G705" s="73" t="s">
        <v>1336</v>
      </c>
      <c r="H705" s="73" t="s">
        <v>2776</v>
      </c>
      <c r="I705" s="71" t="s">
        <v>1425</v>
      </c>
      <c r="J705" s="72" t="s">
        <v>170</v>
      </c>
      <c r="K705" s="71" t="s">
        <v>12</v>
      </c>
      <c r="L705" s="74">
        <v>29.44943820224719</v>
      </c>
      <c r="M705" s="75" t="s">
        <v>1303</v>
      </c>
      <c r="N705" s="76" t="s">
        <v>1304</v>
      </c>
    </row>
    <row r="706" spans="2:14" x14ac:dyDescent="0.35">
      <c r="B706" s="91" t="s">
        <v>1337</v>
      </c>
      <c r="C706" s="71" t="s">
        <v>1441</v>
      </c>
      <c r="D706" s="72" t="s">
        <v>1442</v>
      </c>
      <c r="E706" s="71" t="s">
        <v>36</v>
      </c>
      <c r="F706" s="71" t="s">
        <v>1443</v>
      </c>
      <c r="G706" s="73" t="s">
        <v>1337</v>
      </c>
      <c r="H706" s="73" t="s">
        <v>2776</v>
      </c>
      <c r="I706" s="71" t="s">
        <v>1424</v>
      </c>
      <c r="J706" s="72" t="s">
        <v>170</v>
      </c>
      <c r="K706" s="71" t="s">
        <v>12</v>
      </c>
      <c r="L706" s="74">
        <v>25.772471910112358</v>
      </c>
      <c r="M706" s="78" t="s">
        <v>1302</v>
      </c>
      <c r="N706" s="76" t="s">
        <v>1304</v>
      </c>
    </row>
    <row r="707" spans="2:14" x14ac:dyDescent="0.35">
      <c r="B707" s="91" t="s">
        <v>1338</v>
      </c>
      <c r="C707" s="71" t="s">
        <v>1441</v>
      </c>
      <c r="D707" s="72" t="s">
        <v>1442</v>
      </c>
      <c r="E707" s="71" t="s">
        <v>36</v>
      </c>
      <c r="F707" s="71" t="s">
        <v>1443</v>
      </c>
      <c r="G707" s="73" t="s">
        <v>1338</v>
      </c>
      <c r="H707" s="73" t="s">
        <v>2776</v>
      </c>
      <c r="I707" s="71" t="s">
        <v>1423</v>
      </c>
      <c r="J707" s="72" t="s">
        <v>173</v>
      </c>
      <c r="K707" s="71" t="s">
        <v>12</v>
      </c>
      <c r="L707" s="74">
        <v>294.4831460674157</v>
      </c>
      <c r="M707" s="78" t="s">
        <v>1302</v>
      </c>
      <c r="N707" s="79" t="s">
        <v>4090</v>
      </c>
    </row>
    <row r="708" spans="2:14" x14ac:dyDescent="0.35">
      <c r="B708" s="91" t="s">
        <v>1339</v>
      </c>
      <c r="C708" s="71" t="s">
        <v>1441</v>
      </c>
      <c r="D708" s="72" t="s">
        <v>1442</v>
      </c>
      <c r="E708" s="71" t="s">
        <v>11</v>
      </c>
      <c r="F708" s="71" t="s">
        <v>1441</v>
      </c>
      <c r="G708" s="73" t="s">
        <v>1339</v>
      </c>
      <c r="H708" s="73" t="s">
        <v>1441</v>
      </c>
      <c r="I708" s="71" t="s">
        <v>1425</v>
      </c>
      <c r="J708" s="72" t="s">
        <v>170</v>
      </c>
      <c r="K708" s="71" t="s">
        <v>12</v>
      </c>
      <c r="L708" s="74">
        <v>51.573033707865164</v>
      </c>
      <c r="M708" s="75" t="s">
        <v>1303</v>
      </c>
      <c r="N708" s="76" t="s">
        <v>1304</v>
      </c>
    </row>
    <row r="709" spans="2:14" x14ac:dyDescent="0.35">
      <c r="B709" s="91" t="s">
        <v>1340</v>
      </c>
      <c r="C709" s="71" t="s">
        <v>1441</v>
      </c>
      <c r="D709" s="72" t="s">
        <v>1442</v>
      </c>
      <c r="E709" s="71" t="s">
        <v>11</v>
      </c>
      <c r="F709" s="71" t="s">
        <v>1441</v>
      </c>
      <c r="G709" s="73" t="s">
        <v>1340</v>
      </c>
      <c r="H709" s="73" t="s">
        <v>1441</v>
      </c>
      <c r="I709" s="71" t="s">
        <v>1424</v>
      </c>
      <c r="J709" s="72" t="s">
        <v>170</v>
      </c>
      <c r="K709" s="71" t="s">
        <v>12</v>
      </c>
      <c r="L709" s="74">
        <v>45.114232209737828</v>
      </c>
      <c r="M709" s="78" t="s">
        <v>1302</v>
      </c>
      <c r="N709" s="76" t="s">
        <v>1304</v>
      </c>
    </row>
    <row r="710" spans="2:14" x14ac:dyDescent="0.35">
      <c r="B710" s="91" t="s">
        <v>1341</v>
      </c>
      <c r="C710" s="71" t="s">
        <v>1441</v>
      </c>
      <c r="D710" s="72" t="s">
        <v>1442</v>
      </c>
      <c r="E710" s="71" t="s">
        <v>11</v>
      </c>
      <c r="F710" s="71" t="s">
        <v>1441</v>
      </c>
      <c r="G710" s="73" t="s">
        <v>1341</v>
      </c>
      <c r="H710" s="73" t="s">
        <v>1441</v>
      </c>
      <c r="I710" s="71" t="s">
        <v>1423</v>
      </c>
      <c r="J710" s="72" t="s">
        <v>173</v>
      </c>
      <c r="K710" s="71" t="s">
        <v>12</v>
      </c>
      <c r="L710" s="74">
        <v>515.66292134831463</v>
      </c>
      <c r="M710" s="78" t="s">
        <v>1302</v>
      </c>
      <c r="N710" s="79" t="s">
        <v>4090</v>
      </c>
    </row>
    <row r="711" spans="2:14" x14ac:dyDescent="0.35">
      <c r="B711" s="91" t="s">
        <v>1342</v>
      </c>
      <c r="C711" s="71" t="s">
        <v>1444</v>
      </c>
      <c r="D711" s="72" t="s">
        <v>1445</v>
      </c>
      <c r="E711" s="71" t="s">
        <v>11</v>
      </c>
      <c r="F711" s="71" t="s">
        <v>1444</v>
      </c>
      <c r="G711" s="73" t="s">
        <v>1342</v>
      </c>
      <c r="H711" s="73" t="s">
        <v>1444</v>
      </c>
      <c r="I711" s="71" t="s">
        <v>1423</v>
      </c>
      <c r="J711" s="72" t="s">
        <v>173</v>
      </c>
      <c r="K711" s="71" t="s">
        <v>12</v>
      </c>
      <c r="L711" s="74">
        <v>221.17977528089887</v>
      </c>
      <c r="M711" s="78" t="s">
        <v>1302</v>
      </c>
      <c r="N711" s="79" t="s">
        <v>4090</v>
      </c>
    </row>
    <row r="712" spans="2:14" x14ac:dyDescent="0.35">
      <c r="B712" s="91" t="s">
        <v>1343</v>
      </c>
      <c r="C712" s="71" t="s">
        <v>1444</v>
      </c>
      <c r="D712" s="72" t="s">
        <v>1445</v>
      </c>
      <c r="E712" s="71" t="s">
        <v>11</v>
      </c>
      <c r="F712" s="71" t="s">
        <v>1444</v>
      </c>
      <c r="G712" s="73" t="s">
        <v>1343</v>
      </c>
      <c r="H712" s="73" t="s">
        <v>1444</v>
      </c>
      <c r="I712" s="71" t="s">
        <v>1424</v>
      </c>
      <c r="J712" s="72" t="s">
        <v>170</v>
      </c>
      <c r="K712" s="71" t="s">
        <v>12</v>
      </c>
      <c r="L712" s="74">
        <v>19.35580524344569</v>
      </c>
      <c r="M712" s="78" t="s">
        <v>1302</v>
      </c>
      <c r="N712" s="76" t="s">
        <v>1304</v>
      </c>
    </row>
    <row r="713" spans="2:14" x14ac:dyDescent="0.35">
      <c r="B713" s="91" t="s">
        <v>1344</v>
      </c>
      <c r="C713" s="71" t="s">
        <v>1444</v>
      </c>
      <c r="D713" s="72" t="s">
        <v>1445</v>
      </c>
      <c r="E713" s="71" t="s">
        <v>11</v>
      </c>
      <c r="F713" s="71" t="s">
        <v>1444</v>
      </c>
      <c r="G713" s="73" t="s">
        <v>1344</v>
      </c>
      <c r="H713" s="73" t="s">
        <v>1444</v>
      </c>
      <c r="I713" s="71" t="s">
        <v>1425</v>
      </c>
      <c r="J713" s="72" t="s">
        <v>170</v>
      </c>
      <c r="K713" s="71" t="s">
        <v>12</v>
      </c>
      <c r="L713" s="74">
        <v>22.123595505617978</v>
      </c>
      <c r="M713" s="75" t="s">
        <v>1303</v>
      </c>
      <c r="N713" s="76" t="s">
        <v>1304</v>
      </c>
    </row>
    <row r="714" spans="2:14" x14ac:dyDescent="0.35">
      <c r="B714" s="91" t="s">
        <v>1345</v>
      </c>
      <c r="C714" s="71" t="s">
        <v>1446</v>
      </c>
      <c r="D714" s="72" t="s">
        <v>1447</v>
      </c>
      <c r="E714" s="71" t="s">
        <v>16</v>
      </c>
      <c r="F714" s="71" t="s">
        <v>1446</v>
      </c>
      <c r="G714" s="73" t="s">
        <v>1345</v>
      </c>
      <c r="H714" s="73" t="s">
        <v>1446</v>
      </c>
      <c r="I714" s="71" t="s">
        <v>1423</v>
      </c>
      <c r="J714" s="72" t="s">
        <v>173</v>
      </c>
      <c r="K714" s="71" t="s">
        <v>12</v>
      </c>
      <c r="L714" s="74">
        <v>294.4831460674157</v>
      </c>
      <c r="M714" s="78" t="s">
        <v>1302</v>
      </c>
      <c r="N714" s="79" t="s">
        <v>4090</v>
      </c>
    </row>
    <row r="715" spans="2:14" x14ac:dyDescent="0.35">
      <c r="B715" s="91" t="s">
        <v>1346</v>
      </c>
      <c r="C715" s="71" t="s">
        <v>1446</v>
      </c>
      <c r="D715" s="72" t="s">
        <v>1447</v>
      </c>
      <c r="E715" s="71" t="s">
        <v>16</v>
      </c>
      <c r="F715" s="71" t="s">
        <v>1446</v>
      </c>
      <c r="G715" s="73" t="s">
        <v>1346</v>
      </c>
      <c r="H715" s="73" t="s">
        <v>1446</v>
      </c>
      <c r="I715" s="71" t="s">
        <v>1424</v>
      </c>
      <c r="J715" s="72" t="s">
        <v>170</v>
      </c>
      <c r="K715" s="71" t="s">
        <v>12</v>
      </c>
      <c r="L715" s="74">
        <v>25.772471910112358</v>
      </c>
      <c r="M715" s="78" t="s">
        <v>1302</v>
      </c>
      <c r="N715" s="76" t="s">
        <v>1304</v>
      </c>
    </row>
    <row r="716" spans="2:14" x14ac:dyDescent="0.35">
      <c r="B716" s="91" t="s">
        <v>1347</v>
      </c>
      <c r="C716" s="71" t="s">
        <v>1446</v>
      </c>
      <c r="D716" s="72" t="s">
        <v>1447</v>
      </c>
      <c r="E716" s="71" t="s">
        <v>16</v>
      </c>
      <c r="F716" s="71" t="s">
        <v>1446</v>
      </c>
      <c r="G716" s="73" t="s">
        <v>1347</v>
      </c>
      <c r="H716" s="73" t="s">
        <v>1446</v>
      </c>
      <c r="I716" s="71" t="s">
        <v>1425</v>
      </c>
      <c r="J716" s="72" t="s">
        <v>170</v>
      </c>
      <c r="K716" s="71" t="s">
        <v>12</v>
      </c>
      <c r="L716" s="74">
        <v>29.44943820224719</v>
      </c>
      <c r="M716" s="75" t="s">
        <v>1303</v>
      </c>
      <c r="N716" s="76" t="s">
        <v>1304</v>
      </c>
    </row>
    <row r="717" spans="2:14" x14ac:dyDescent="0.35">
      <c r="B717" s="91" t="s">
        <v>1348</v>
      </c>
      <c r="C717" s="71" t="s">
        <v>1448</v>
      </c>
      <c r="D717" s="72" t="s">
        <v>1449</v>
      </c>
      <c r="E717" s="71" t="s">
        <v>11</v>
      </c>
      <c r="F717" s="71" t="s">
        <v>1448</v>
      </c>
      <c r="G717" s="73" t="s">
        <v>1348</v>
      </c>
      <c r="H717" s="73" t="s">
        <v>1448</v>
      </c>
      <c r="I717" s="71" t="s">
        <v>1423</v>
      </c>
      <c r="J717" s="72" t="s">
        <v>173</v>
      </c>
      <c r="K717" s="71" t="s">
        <v>12</v>
      </c>
      <c r="L717" s="74">
        <v>736.84269662921338</v>
      </c>
      <c r="M717" s="78" t="s">
        <v>1302</v>
      </c>
      <c r="N717" s="79" t="s">
        <v>4090</v>
      </c>
    </row>
    <row r="718" spans="2:14" x14ac:dyDescent="0.35">
      <c r="B718" s="91" t="s">
        <v>1349</v>
      </c>
      <c r="C718" s="71" t="s">
        <v>1448</v>
      </c>
      <c r="D718" s="72" t="s">
        <v>1449</v>
      </c>
      <c r="E718" s="71" t="s">
        <v>11</v>
      </c>
      <c r="F718" s="71" t="s">
        <v>1448</v>
      </c>
      <c r="G718" s="73" t="s">
        <v>1349</v>
      </c>
      <c r="H718" s="73" t="s">
        <v>1448</v>
      </c>
      <c r="I718" s="71" t="s">
        <v>1424</v>
      </c>
      <c r="J718" s="72" t="s">
        <v>170</v>
      </c>
      <c r="K718" s="71" t="s">
        <v>12</v>
      </c>
      <c r="L718" s="74">
        <v>64.470973782771537</v>
      </c>
      <c r="M718" s="78" t="s">
        <v>1302</v>
      </c>
      <c r="N718" s="76" t="s">
        <v>1304</v>
      </c>
    </row>
    <row r="719" spans="2:14" x14ac:dyDescent="0.35">
      <c r="B719" s="91" t="s">
        <v>1350</v>
      </c>
      <c r="C719" s="71" t="s">
        <v>1448</v>
      </c>
      <c r="D719" s="72" t="s">
        <v>1449</v>
      </c>
      <c r="E719" s="71" t="s">
        <v>11</v>
      </c>
      <c r="F719" s="71" t="s">
        <v>1448</v>
      </c>
      <c r="G719" s="73" t="s">
        <v>1350</v>
      </c>
      <c r="H719" s="73" t="s">
        <v>1448</v>
      </c>
      <c r="I719" s="71" t="s">
        <v>1425</v>
      </c>
      <c r="J719" s="72" t="s">
        <v>170</v>
      </c>
      <c r="K719" s="71" t="s">
        <v>12</v>
      </c>
      <c r="L719" s="74">
        <v>73.696629213483149</v>
      </c>
      <c r="M719" s="75" t="s">
        <v>1303</v>
      </c>
      <c r="N719" s="76" t="s">
        <v>1304</v>
      </c>
    </row>
    <row r="720" spans="2:14" x14ac:dyDescent="0.35">
      <c r="B720" s="91" t="s">
        <v>1351</v>
      </c>
      <c r="C720" s="71" t="s">
        <v>1450</v>
      </c>
      <c r="D720" s="72" t="s">
        <v>1451</v>
      </c>
      <c r="E720" s="71" t="s">
        <v>11</v>
      </c>
      <c r="F720" s="71" t="s">
        <v>1452</v>
      </c>
      <c r="G720" s="73" t="s">
        <v>1351</v>
      </c>
      <c r="H720" s="73" t="s">
        <v>1452</v>
      </c>
      <c r="I720" s="71" t="s">
        <v>1425</v>
      </c>
      <c r="J720" s="72" t="s">
        <v>170</v>
      </c>
      <c r="K720" s="71" t="s">
        <v>12</v>
      </c>
      <c r="L720" s="74">
        <v>147.23595505617976</v>
      </c>
      <c r="M720" s="75" t="s">
        <v>1303</v>
      </c>
      <c r="N720" s="76" t="s">
        <v>1304</v>
      </c>
    </row>
    <row r="721" spans="2:14" x14ac:dyDescent="0.35">
      <c r="B721" s="91" t="s">
        <v>1352</v>
      </c>
      <c r="C721" s="71" t="s">
        <v>1450</v>
      </c>
      <c r="D721" s="72" t="s">
        <v>1451</v>
      </c>
      <c r="E721" s="71" t="s">
        <v>11</v>
      </c>
      <c r="F721" s="71" t="s">
        <v>1452</v>
      </c>
      <c r="G721" s="73" t="s">
        <v>1352</v>
      </c>
      <c r="H721" s="73" t="s">
        <v>1452</v>
      </c>
      <c r="I721" s="71" t="s">
        <v>1424</v>
      </c>
      <c r="J721" s="72" t="s">
        <v>170</v>
      </c>
      <c r="K721" s="71" t="s">
        <v>12</v>
      </c>
      <c r="L721" s="74">
        <v>128.83426966292134</v>
      </c>
      <c r="M721" s="78" t="s">
        <v>1302</v>
      </c>
      <c r="N721" s="76" t="s">
        <v>1304</v>
      </c>
    </row>
    <row r="722" spans="2:14" x14ac:dyDescent="0.35">
      <c r="B722" s="91" t="s">
        <v>1353</v>
      </c>
      <c r="C722" s="71" t="s">
        <v>1450</v>
      </c>
      <c r="D722" s="72" t="s">
        <v>1451</v>
      </c>
      <c r="E722" s="71" t="s">
        <v>11</v>
      </c>
      <c r="F722" s="71" t="s">
        <v>1452</v>
      </c>
      <c r="G722" s="73" t="s">
        <v>1353</v>
      </c>
      <c r="H722" s="73" t="s">
        <v>1452</v>
      </c>
      <c r="I722" s="71" t="s">
        <v>1423</v>
      </c>
      <c r="J722" s="72" t="s">
        <v>173</v>
      </c>
      <c r="K722" s="71" t="s">
        <v>12</v>
      </c>
      <c r="L722" s="74">
        <v>1472.3932584269664</v>
      </c>
      <c r="M722" s="78" t="s">
        <v>1302</v>
      </c>
      <c r="N722" s="79" t="s">
        <v>4090</v>
      </c>
    </row>
    <row r="723" spans="2:14" x14ac:dyDescent="0.35">
      <c r="B723" s="91" t="s">
        <v>1354</v>
      </c>
      <c r="C723" s="71" t="s">
        <v>1453</v>
      </c>
      <c r="D723" s="72" t="s">
        <v>1454</v>
      </c>
      <c r="E723" s="71" t="s">
        <v>11</v>
      </c>
      <c r="F723" s="71" t="s">
        <v>1455</v>
      </c>
      <c r="G723" s="73" t="s">
        <v>1354</v>
      </c>
      <c r="H723" s="73" t="s">
        <v>1455</v>
      </c>
      <c r="I723" s="71" t="s">
        <v>1424</v>
      </c>
      <c r="J723" s="72" t="s">
        <v>170</v>
      </c>
      <c r="K723" s="71" t="s">
        <v>12</v>
      </c>
      <c r="L723" s="74">
        <v>96.658239700374523</v>
      </c>
      <c r="M723" s="78" t="s">
        <v>1302</v>
      </c>
      <c r="N723" s="76" t="s">
        <v>1304</v>
      </c>
    </row>
    <row r="724" spans="2:14" x14ac:dyDescent="0.35">
      <c r="B724" s="91" t="s">
        <v>1355</v>
      </c>
      <c r="C724" s="71" t="s">
        <v>1453</v>
      </c>
      <c r="D724" s="72" t="s">
        <v>1454</v>
      </c>
      <c r="E724" s="71" t="s">
        <v>11</v>
      </c>
      <c r="F724" s="71" t="s">
        <v>1455</v>
      </c>
      <c r="G724" s="73" t="s">
        <v>1355</v>
      </c>
      <c r="H724" s="73" t="s">
        <v>1455</v>
      </c>
      <c r="I724" s="71" t="s">
        <v>1423</v>
      </c>
      <c r="J724" s="72" t="s">
        <v>173</v>
      </c>
      <c r="K724" s="71" t="s">
        <v>12</v>
      </c>
      <c r="L724" s="74">
        <v>1104.6067415730338</v>
      </c>
      <c r="M724" s="78" t="s">
        <v>1302</v>
      </c>
      <c r="N724" s="79" t="s">
        <v>4090</v>
      </c>
    </row>
    <row r="725" spans="2:14" x14ac:dyDescent="0.35">
      <c r="B725" s="91" t="s">
        <v>1356</v>
      </c>
      <c r="C725" s="71" t="s">
        <v>1456</v>
      </c>
      <c r="D725" s="72" t="s">
        <v>1457</v>
      </c>
      <c r="E725" s="71" t="s">
        <v>29</v>
      </c>
      <c r="F725" s="71" t="s">
        <v>1458</v>
      </c>
      <c r="G725" s="73" t="s">
        <v>1356</v>
      </c>
      <c r="H725" s="73" t="s">
        <v>1458</v>
      </c>
      <c r="I725" s="71" t="s">
        <v>1424</v>
      </c>
      <c r="J725" s="72" t="s">
        <v>170</v>
      </c>
      <c r="K725" s="71" t="s">
        <v>12</v>
      </c>
      <c r="L725" s="74">
        <v>83.720037453183522</v>
      </c>
      <c r="M725" s="78" t="s">
        <v>1302</v>
      </c>
      <c r="N725" s="76" t="s">
        <v>1304</v>
      </c>
    </row>
    <row r="726" spans="2:14" x14ac:dyDescent="0.35">
      <c r="B726" s="91" t="s">
        <v>1357</v>
      </c>
      <c r="C726" s="71" t="s">
        <v>1456</v>
      </c>
      <c r="D726" s="72" t="s">
        <v>1457</v>
      </c>
      <c r="E726" s="71" t="s">
        <v>29</v>
      </c>
      <c r="F726" s="71" t="s">
        <v>1458</v>
      </c>
      <c r="G726" s="73" t="s">
        <v>1357</v>
      </c>
      <c r="H726" s="73" t="s">
        <v>1458</v>
      </c>
      <c r="I726" s="71" t="s">
        <v>1423</v>
      </c>
      <c r="J726" s="72" t="s">
        <v>173</v>
      </c>
      <c r="K726" s="71" t="s">
        <v>12</v>
      </c>
      <c r="L726" s="74">
        <v>956.7303370786517</v>
      </c>
      <c r="M726" s="78" t="s">
        <v>1302</v>
      </c>
      <c r="N726" s="79" t="s">
        <v>4090</v>
      </c>
    </row>
    <row r="727" spans="2:14" x14ac:dyDescent="0.35">
      <c r="B727" s="91" t="s">
        <v>1358</v>
      </c>
      <c r="C727" s="71" t="s">
        <v>1459</v>
      </c>
      <c r="D727" s="72" t="s">
        <v>1460</v>
      </c>
      <c r="E727" s="71" t="s">
        <v>11</v>
      </c>
      <c r="F727" s="71" t="s">
        <v>1459</v>
      </c>
      <c r="G727" s="73" t="s">
        <v>1358</v>
      </c>
      <c r="H727" s="73" t="s">
        <v>1459</v>
      </c>
      <c r="I727" s="71" t="s">
        <v>1423</v>
      </c>
      <c r="J727" s="72" t="s">
        <v>173</v>
      </c>
      <c r="K727" s="71" t="s">
        <v>12</v>
      </c>
      <c r="L727" s="74">
        <v>147.87640449438203</v>
      </c>
      <c r="M727" s="78" t="s">
        <v>1302</v>
      </c>
      <c r="N727" s="79" t="s">
        <v>4090</v>
      </c>
    </row>
    <row r="728" spans="2:14" x14ac:dyDescent="0.35">
      <c r="B728" s="91" t="s">
        <v>1359</v>
      </c>
      <c r="C728" s="71" t="s">
        <v>1459</v>
      </c>
      <c r="D728" s="72" t="s">
        <v>1460</v>
      </c>
      <c r="E728" s="71" t="s">
        <v>11</v>
      </c>
      <c r="F728" s="71" t="s">
        <v>1459</v>
      </c>
      <c r="G728" s="73" t="s">
        <v>1359</v>
      </c>
      <c r="H728" s="73" t="s">
        <v>1459</v>
      </c>
      <c r="I728" s="71" t="s">
        <v>1424</v>
      </c>
      <c r="J728" s="72" t="s">
        <v>170</v>
      </c>
      <c r="K728" s="71" t="s">
        <v>12</v>
      </c>
      <c r="L728" s="74">
        <v>12.940074906367039</v>
      </c>
      <c r="M728" s="78" t="s">
        <v>1302</v>
      </c>
      <c r="N728" s="76" t="s">
        <v>1304</v>
      </c>
    </row>
    <row r="729" spans="2:14" x14ac:dyDescent="0.35">
      <c r="B729" s="91" t="s">
        <v>1360</v>
      </c>
      <c r="C729" s="71" t="s">
        <v>1461</v>
      </c>
      <c r="D729" s="72" t="s">
        <v>1462</v>
      </c>
      <c r="E729" s="71" t="s">
        <v>11</v>
      </c>
      <c r="F729" s="71" t="s">
        <v>1461</v>
      </c>
      <c r="G729" s="73" t="s">
        <v>1360</v>
      </c>
      <c r="H729" s="73" t="s">
        <v>1461</v>
      </c>
      <c r="I729" s="71" t="s">
        <v>1423</v>
      </c>
      <c r="J729" s="72" t="s">
        <v>173</v>
      </c>
      <c r="K729" s="71" t="s">
        <v>12</v>
      </c>
      <c r="L729" s="74">
        <v>11044.85393258427</v>
      </c>
      <c r="M729" s="78" t="s">
        <v>1302</v>
      </c>
      <c r="N729" s="79" t="s">
        <v>4090</v>
      </c>
    </row>
    <row r="730" spans="2:14" x14ac:dyDescent="0.35">
      <c r="B730" s="91" t="s">
        <v>1361</v>
      </c>
      <c r="C730" s="71" t="s">
        <v>1461</v>
      </c>
      <c r="D730" s="72" t="s">
        <v>1462</v>
      </c>
      <c r="E730" s="71" t="s">
        <v>11</v>
      </c>
      <c r="F730" s="71" t="s">
        <v>1461</v>
      </c>
      <c r="G730" s="73" t="s">
        <v>1361</v>
      </c>
      <c r="H730" s="73" t="s">
        <v>1461</v>
      </c>
      <c r="I730" s="71" t="s">
        <v>1424</v>
      </c>
      <c r="J730" s="72" t="s">
        <v>170</v>
      </c>
      <c r="K730" s="71" t="s">
        <v>12</v>
      </c>
      <c r="L730" s="74">
        <v>966.43071161048681</v>
      </c>
      <c r="M730" s="78" t="s">
        <v>1302</v>
      </c>
      <c r="N730" s="76" t="s">
        <v>1304</v>
      </c>
    </row>
    <row r="731" spans="2:14" x14ac:dyDescent="0.35">
      <c r="B731" s="91" t="s">
        <v>1362</v>
      </c>
      <c r="C731" s="71" t="s">
        <v>1461</v>
      </c>
      <c r="D731" s="72" t="s">
        <v>1462</v>
      </c>
      <c r="E731" s="71" t="s">
        <v>11</v>
      </c>
      <c r="F731" s="71" t="s">
        <v>1461</v>
      </c>
      <c r="G731" s="73" t="s">
        <v>1362</v>
      </c>
      <c r="H731" s="73" t="s">
        <v>1461</v>
      </c>
      <c r="I731" s="71" t="s">
        <v>1425</v>
      </c>
      <c r="J731" s="72" t="s">
        <v>170</v>
      </c>
      <c r="K731" s="71" t="s">
        <v>12</v>
      </c>
      <c r="L731" s="74">
        <v>1104.4831460674156</v>
      </c>
      <c r="M731" s="75" t="s">
        <v>1303</v>
      </c>
      <c r="N731" s="76" t="s">
        <v>1304</v>
      </c>
    </row>
    <row r="732" spans="2:14" x14ac:dyDescent="0.35">
      <c r="B732" s="91" t="s">
        <v>1363</v>
      </c>
      <c r="C732" s="71" t="s">
        <v>1463</v>
      </c>
      <c r="D732" s="72" t="s">
        <v>1464</v>
      </c>
      <c r="E732" s="71" t="s">
        <v>29</v>
      </c>
      <c r="F732" s="71" t="s">
        <v>1463</v>
      </c>
      <c r="G732" s="73" t="s">
        <v>1363</v>
      </c>
      <c r="H732" s="73" t="s">
        <v>1463</v>
      </c>
      <c r="I732" s="71" t="s">
        <v>1423</v>
      </c>
      <c r="J732" s="72" t="s">
        <v>173</v>
      </c>
      <c r="K732" s="71" t="s">
        <v>12</v>
      </c>
      <c r="L732" s="74">
        <v>368145.20224719099</v>
      </c>
      <c r="M732" s="78" t="s">
        <v>1302</v>
      </c>
      <c r="N732" s="79" t="s">
        <v>4090</v>
      </c>
    </row>
    <row r="733" spans="2:14" x14ac:dyDescent="0.35">
      <c r="B733" s="91" t="s">
        <v>1364</v>
      </c>
      <c r="C733" s="71" t="s">
        <v>1463</v>
      </c>
      <c r="D733" s="72" t="s">
        <v>1464</v>
      </c>
      <c r="E733" s="71" t="s">
        <v>29</v>
      </c>
      <c r="F733" s="71" t="s">
        <v>1463</v>
      </c>
      <c r="G733" s="73" t="s">
        <v>1364</v>
      </c>
      <c r="H733" s="73" t="s">
        <v>1463</v>
      </c>
      <c r="I733" s="71" t="s">
        <v>1424</v>
      </c>
      <c r="J733" s="72" t="s">
        <v>170</v>
      </c>
      <c r="K733" s="71" t="s">
        <v>12</v>
      </c>
      <c r="L733" s="74">
        <v>32212.708801498127</v>
      </c>
      <c r="M733" s="78" t="s">
        <v>1302</v>
      </c>
      <c r="N733" s="76" t="s">
        <v>1304</v>
      </c>
    </row>
    <row r="734" spans="2:14" x14ac:dyDescent="0.35">
      <c r="B734" s="91" t="s">
        <v>1365</v>
      </c>
      <c r="C734" s="71" t="s">
        <v>1463</v>
      </c>
      <c r="D734" s="72" t="s">
        <v>1464</v>
      </c>
      <c r="E734" s="71" t="s">
        <v>29</v>
      </c>
      <c r="F734" s="71" t="s">
        <v>1463</v>
      </c>
      <c r="G734" s="73" t="s">
        <v>1365</v>
      </c>
      <c r="H734" s="73" t="s">
        <v>1463</v>
      </c>
      <c r="I734" s="71" t="s">
        <v>1425</v>
      </c>
      <c r="J734" s="72" t="s">
        <v>170</v>
      </c>
      <c r="K734" s="71" t="s">
        <v>12</v>
      </c>
      <c r="L734" s="74">
        <v>36814.516853932582</v>
      </c>
      <c r="M734" s="75" t="s">
        <v>1303</v>
      </c>
      <c r="N734" s="76" t="s">
        <v>1304</v>
      </c>
    </row>
    <row r="735" spans="2:14" x14ac:dyDescent="0.35">
      <c r="B735" s="91" t="s">
        <v>1366</v>
      </c>
      <c r="C735" s="71" t="s">
        <v>767</v>
      </c>
      <c r="D735" s="72" t="s">
        <v>768</v>
      </c>
      <c r="E735" s="71" t="s">
        <v>11</v>
      </c>
      <c r="F735" s="71" t="s">
        <v>1465</v>
      </c>
      <c r="G735" s="73" t="s">
        <v>1366</v>
      </c>
      <c r="H735" s="73" t="s">
        <v>2777</v>
      </c>
      <c r="I735" s="71" t="s">
        <v>1425</v>
      </c>
      <c r="J735" s="72" t="s">
        <v>170</v>
      </c>
      <c r="K735" s="71" t="s">
        <v>12</v>
      </c>
      <c r="L735" s="74">
        <v>0</v>
      </c>
      <c r="M735" s="75" t="s">
        <v>1303</v>
      </c>
      <c r="N735" s="76" t="s">
        <v>1304</v>
      </c>
    </row>
    <row r="736" spans="2:14" x14ac:dyDescent="0.35">
      <c r="B736" s="91" t="s">
        <v>1367</v>
      </c>
      <c r="C736" s="71" t="s">
        <v>767</v>
      </c>
      <c r="D736" s="72" t="s">
        <v>768</v>
      </c>
      <c r="E736" s="71" t="s">
        <v>11</v>
      </c>
      <c r="F736" s="71" t="s">
        <v>1465</v>
      </c>
      <c r="G736" s="73" t="s">
        <v>1367</v>
      </c>
      <c r="H736" s="73" t="s">
        <v>2777</v>
      </c>
      <c r="I736" s="71" t="s">
        <v>1423</v>
      </c>
      <c r="J736" s="72" t="s">
        <v>173</v>
      </c>
      <c r="K736" s="71" t="s">
        <v>12</v>
      </c>
      <c r="L736" s="74">
        <v>0</v>
      </c>
      <c r="M736" s="78" t="s">
        <v>1302</v>
      </c>
      <c r="N736" s="79" t="s">
        <v>4090</v>
      </c>
    </row>
    <row r="737" spans="2:14" x14ac:dyDescent="0.35">
      <c r="B737" s="91" t="s">
        <v>1368</v>
      </c>
      <c r="C737" s="71" t="s">
        <v>767</v>
      </c>
      <c r="D737" s="72" t="s">
        <v>768</v>
      </c>
      <c r="E737" s="71" t="s">
        <v>11</v>
      </c>
      <c r="F737" s="71" t="s">
        <v>1465</v>
      </c>
      <c r="G737" s="73" t="s">
        <v>1368</v>
      </c>
      <c r="H737" s="73" t="s">
        <v>2777</v>
      </c>
      <c r="I737" s="71" t="s">
        <v>1424</v>
      </c>
      <c r="J737" s="72" t="s">
        <v>170</v>
      </c>
      <c r="K737" s="71" t="s">
        <v>12</v>
      </c>
      <c r="L737" s="74">
        <v>0</v>
      </c>
      <c r="M737" s="78" t="s">
        <v>1302</v>
      </c>
      <c r="N737" s="76" t="s">
        <v>1304</v>
      </c>
    </row>
    <row r="738" spans="2:14" x14ac:dyDescent="0.35">
      <c r="B738" s="91" t="s">
        <v>1369</v>
      </c>
      <c r="C738" s="71" t="s">
        <v>1291</v>
      </c>
      <c r="D738" s="72" t="s">
        <v>1292</v>
      </c>
      <c r="E738" s="71" t="s">
        <v>386</v>
      </c>
      <c r="F738" s="71" t="s">
        <v>1466</v>
      </c>
      <c r="G738" s="73" t="s">
        <v>1369</v>
      </c>
      <c r="H738" s="73" t="s">
        <v>1466</v>
      </c>
      <c r="I738" s="71" t="s">
        <v>1425</v>
      </c>
      <c r="J738" s="72" t="s">
        <v>170</v>
      </c>
      <c r="K738" s="71" t="s">
        <v>12</v>
      </c>
      <c r="L738" s="74">
        <v>12271.505617977527</v>
      </c>
      <c r="M738" s="75" t="s">
        <v>1303</v>
      </c>
      <c r="N738" s="76" t="s">
        <v>1304</v>
      </c>
    </row>
    <row r="739" spans="2:14" x14ac:dyDescent="0.35">
      <c r="B739" s="91" t="s">
        <v>1370</v>
      </c>
      <c r="C739" s="71" t="s">
        <v>1291</v>
      </c>
      <c r="D739" s="72" t="s">
        <v>1292</v>
      </c>
      <c r="E739" s="71" t="s">
        <v>386</v>
      </c>
      <c r="F739" s="71" t="s">
        <v>1466</v>
      </c>
      <c r="G739" s="73" t="s">
        <v>1370</v>
      </c>
      <c r="H739" s="73" t="s">
        <v>1466</v>
      </c>
      <c r="I739" s="71" t="s">
        <v>1423</v>
      </c>
      <c r="J739" s="72" t="s">
        <v>173</v>
      </c>
      <c r="K739" s="71" t="s">
        <v>12</v>
      </c>
      <c r="L739" s="74">
        <v>122715.06741573034</v>
      </c>
      <c r="M739" s="78" t="s">
        <v>1302</v>
      </c>
      <c r="N739" s="79" t="s">
        <v>4090</v>
      </c>
    </row>
    <row r="740" spans="2:14" x14ac:dyDescent="0.35">
      <c r="B740" s="91" t="s">
        <v>1371</v>
      </c>
      <c r="C740" s="71" t="s">
        <v>1291</v>
      </c>
      <c r="D740" s="72" t="s">
        <v>1292</v>
      </c>
      <c r="E740" s="71" t="s">
        <v>386</v>
      </c>
      <c r="F740" s="71" t="s">
        <v>1466</v>
      </c>
      <c r="G740" s="73" t="s">
        <v>1371</v>
      </c>
      <c r="H740" s="73" t="s">
        <v>1466</v>
      </c>
      <c r="I740" s="71" t="s">
        <v>1424</v>
      </c>
      <c r="J740" s="72" t="s">
        <v>170</v>
      </c>
      <c r="K740" s="71" t="s">
        <v>12</v>
      </c>
      <c r="L740" s="74">
        <v>10737.573970037452</v>
      </c>
      <c r="M740" s="78" t="s">
        <v>1302</v>
      </c>
      <c r="N740" s="76" t="s">
        <v>1304</v>
      </c>
    </row>
    <row r="741" spans="2:14" x14ac:dyDescent="0.35">
      <c r="B741" s="91" t="s">
        <v>1372</v>
      </c>
      <c r="C741" s="71" t="s">
        <v>1291</v>
      </c>
      <c r="D741" s="72" t="s">
        <v>1292</v>
      </c>
      <c r="E741" s="71" t="s">
        <v>381</v>
      </c>
      <c r="F741" s="71" t="s">
        <v>1467</v>
      </c>
      <c r="G741" s="73" t="s">
        <v>1372</v>
      </c>
      <c r="H741" s="73" t="s">
        <v>1467</v>
      </c>
      <c r="I741" s="71" t="s">
        <v>1425</v>
      </c>
      <c r="J741" s="72" t="s">
        <v>170</v>
      </c>
      <c r="K741" s="71" t="s">
        <v>12</v>
      </c>
      <c r="L741" s="74">
        <v>1227.1685393258429</v>
      </c>
      <c r="M741" s="75" t="s">
        <v>1303</v>
      </c>
      <c r="N741" s="76" t="s">
        <v>1304</v>
      </c>
    </row>
    <row r="742" spans="2:14" x14ac:dyDescent="0.35">
      <c r="B742" s="91" t="s">
        <v>1373</v>
      </c>
      <c r="C742" s="71" t="s">
        <v>1291</v>
      </c>
      <c r="D742" s="72" t="s">
        <v>1292</v>
      </c>
      <c r="E742" s="71" t="s">
        <v>381</v>
      </c>
      <c r="F742" s="71" t="s">
        <v>1467</v>
      </c>
      <c r="G742" s="73" t="s">
        <v>1373</v>
      </c>
      <c r="H742" s="73" t="s">
        <v>1467</v>
      </c>
      <c r="I742" s="71" t="s">
        <v>1423</v>
      </c>
      <c r="J742" s="72" t="s">
        <v>173</v>
      </c>
      <c r="K742" s="71" t="s">
        <v>12</v>
      </c>
      <c r="L742" s="74">
        <v>12271.629213483146</v>
      </c>
      <c r="M742" s="78" t="s">
        <v>1302</v>
      </c>
      <c r="N742" s="79" t="s">
        <v>4090</v>
      </c>
    </row>
    <row r="743" spans="2:14" x14ac:dyDescent="0.35">
      <c r="B743" s="91" t="s">
        <v>1374</v>
      </c>
      <c r="C743" s="71" t="s">
        <v>1291</v>
      </c>
      <c r="D743" s="72" t="s">
        <v>1292</v>
      </c>
      <c r="E743" s="71" t="s">
        <v>381</v>
      </c>
      <c r="F743" s="71" t="s">
        <v>1467</v>
      </c>
      <c r="G743" s="73" t="s">
        <v>1374</v>
      </c>
      <c r="H743" s="73" t="s">
        <v>1467</v>
      </c>
      <c r="I743" s="71" t="s">
        <v>1424</v>
      </c>
      <c r="J743" s="72" t="s">
        <v>170</v>
      </c>
      <c r="K743" s="71" t="s">
        <v>12</v>
      </c>
      <c r="L743" s="74">
        <v>1073.7649812734082</v>
      </c>
      <c r="M743" s="78" t="s">
        <v>1302</v>
      </c>
      <c r="N743" s="76" t="s">
        <v>1304</v>
      </c>
    </row>
    <row r="744" spans="2:14" x14ac:dyDescent="0.35">
      <c r="B744" s="91" t="s">
        <v>1375</v>
      </c>
      <c r="C744" s="71" t="s">
        <v>1291</v>
      </c>
      <c r="D744" s="72" t="s">
        <v>1292</v>
      </c>
      <c r="E744" s="71" t="s">
        <v>376</v>
      </c>
      <c r="F744" s="71" t="s">
        <v>1468</v>
      </c>
      <c r="G744" s="73" t="s">
        <v>1375</v>
      </c>
      <c r="H744" s="73" t="s">
        <v>1468</v>
      </c>
      <c r="I744" s="71" t="s">
        <v>1425</v>
      </c>
      <c r="J744" s="72" t="s">
        <v>170</v>
      </c>
      <c r="K744" s="71" t="s">
        <v>12</v>
      </c>
      <c r="L744" s="74">
        <v>122.66292134831461</v>
      </c>
      <c r="M744" s="75" t="s">
        <v>1303</v>
      </c>
      <c r="N744" s="76" t="s">
        <v>1304</v>
      </c>
    </row>
    <row r="745" spans="2:14" x14ac:dyDescent="0.35">
      <c r="B745" s="91" t="s">
        <v>1376</v>
      </c>
      <c r="C745" s="71" t="s">
        <v>1291</v>
      </c>
      <c r="D745" s="72" t="s">
        <v>1292</v>
      </c>
      <c r="E745" s="71" t="s">
        <v>376</v>
      </c>
      <c r="F745" s="71" t="s">
        <v>1468</v>
      </c>
      <c r="G745" s="73" t="s">
        <v>1376</v>
      </c>
      <c r="H745" s="73" t="s">
        <v>1468</v>
      </c>
      <c r="I745" s="71" t="s">
        <v>1423</v>
      </c>
      <c r="J745" s="72" t="s">
        <v>173</v>
      </c>
      <c r="K745" s="71" t="s">
        <v>12</v>
      </c>
      <c r="L745" s="74">
        <v>1226.7752808988764</v>
      </c>
      <c r="M745" s="78" t="s">
        <v>1302</v>
      </c>
      <c r="N745" s="79" t="s">
        <v>4090</v>
      </c>
    </row>
    <row r="746" spans="2:14" x14ac:dyDescent="0.35">
      <c r="B746" s="91" t="s">
        <v>1377</v>
      </c>
      <c r="C746" s="71" t="s">
        <v>1291</v>
      </c>
      <c r="D746" s="72" t="s">
        <v>1292</v>
      </c>
      <c r="E746" s="71" t="s">
        <v>376</v>
      </c>
      <c r="F746" s="71" t="s">
        <v>1468</v>
      </c>
      <c r="G746" s="73" t="s">
        <v>1377</v>
      </c>
      <c r="H746" s="73" t="s">
        <v>1468</v>
      </c>
      <c r="I746" s="71" t="s">
        <v>1424</v>
      </c>
      <c r="J746" s="72" t="s">
        <v>170</v>
      </c>
      <c r="K746" s="71" t="s">
        <v>12</v>
      </c>
      <c r="L746" s="74">
        <v>107.3492509363296</v>
      </c>
      <c r="M746" s="78" t="s">
        <v>1302</v>
      </c>
      <c r="N746" s="76" t="s">
        <v>1304</v>
      </c>
    </row>
    <row r="747" spans="2:14" x14ac:dyDescent="0.35">
      <c r="B747" s="91" t="s">
        <v>1378</v>
      </c>
      <c r="C747" s="71" t="s">
        <v>1469</v>
      </c>
      <c r="D747" s="72" t="s">
        <v>1470</v>
      </c>
      <c r="E747" s="71" t="s">
        <v>11</v>
      </c>
      <c r="F747" s="71" t="s">
        <v>1471</v>
      </c>
      <c r="G747" s="73" t="s">
        <v>1378</v>
      </c>
      <c r="H747" s="73" t="s">
        <v>1471</v>
      </c>
      <c r="I747" s="71" t="s">
        <v>1423</v>
      </c>
      <c r="J747" s="72" t="s">
        <v>173</v>
      </c>
      <c r="K747" s="71" t="s">
        <v>12</v>
      </c>
      <c r="L747" s="74">
        <v>221.17977528089887</v>
      </c>
      <c r="M747" s="78" t="s">
        <v>1302</v>
      </c>
      <c r="N747" s="79" t="s">
        <v>4090</v>
      </c>
    </row>
    <row r="748" spans="2:14" x14ac:dyDescent="0.35">
      <c r="B748" s="91" t="s">
        <v>1379</v>
      </c>
      <c r="C748" s="71" t="s">
        <v>1469</v>
      </c>
      <c r="D748" s="72" t="s">
        <v>1470</v>
      </c>
      <c r="E748" s="71" t="s">
        <v>11</v>
      </c>
      <c r="F748" s="71" t="s">
        <v>1471</v>
      </c>
      <c r="G748" s="73" t="s">
        <v>1379</v>
      </c>
      <c r="H748" s="73" t="s">
        <v>1471</v>
      </c>
      <c r="I748" s="71" t="s">
        <v>1424</v>
      </c>
      <c r="J748" s="72" t="s">
        <v>170</v>
      </c>
      <c r="K748" s="71" t="s">
        <v>12</v>
      </c>
      <c r="L748" s="74">
        <v>19.35580524344569</v>
      </c>
      <c r="M748" s="78" t="s">
        <v>1302</v>
      </c>
      <c r="N748" s="76" t="s">
        <v>1304</v>
      </c>
    </row>
    <row r="749" spans="2:14" x14ac:dyDescent="0.35">
      <c r="B749" s="91" t="s">
        <v>1380</v>
      </c>
      <c r="C749" s="71" t="s">
        <v>1469</v>
      </c>
      <c r="D749" s="72" t="s">
        <v>1470</v>
      </c>
      <c r="E749" s="71" t="s">
        <v>11</v>
      </c>
      <c r="F749" s="71" t="s">
        <v>1471</v>
      </c>
      <c r="G749" s="73" t="s">
        <v>1380</v>
      </c>
      <c r="H749" s="73" t="s">
        <v>1471</v>
      </c>
      <c r="I749" s="71" t="s">
        <v>1425</v>
      </c>
      <c r="J749" s="72" t="s">
        <v>170</v>
      </c>
      <c r="K749" s="71" t="s">
        <v>12</v>
      </c>
      <c r="L749" s="74">
        <v>22.123595505617978</v>
      </c>
      <c r="M749" s="75" t="s">
        <v>1303</v>
      </c>
      <c r="N749" s="76" t="s">
        <v>1304</v>
      </c>
    </row>
    <row r="750" spans="2:14" x14ac:dyDescent="0.35">
      <c r="B750" s="91" t="s">
        <v>1381</v>
      </c>
      <c r="C750" s="71" t="s">
        <v>799</v>
      </c>
      <c r="D750" s="72" t="s">
        <v>800</v>
      </c>
      <c r="E750" s="71" t="s">
        <v>396</v>
      </c>
      <c r="F750" s="71" t="s">
        <v>1472</v>
      </c>
      <c r="G750" s="73" t="s">
        <v>1381</v>
      </c>
      <c r="H750" s="73" t="s">
        <v>1472</v>
      </c>
      <c r="I750" s="71" t="s">
        <v>1425</v>
      </c>
      <c r="J750" s="72" t="s">
        <v>170</v>
      </c>
      <c r="K750" s="71" t="s">
        <v>12</v>
      </c>
      <c r="L750" s="74">
        <v>2208.8314606741574</v>
      </c>
      <c r="M750" s="75" t="s">
        <v>1303</v>
      </c>
      <c r="N750" s="76" t="s">
        <v>1304</v>
      </c>
    </row>
    <row r="751" spans="2:14" x14ac:dyDescent="0.35">
      <c r="B751" s="91" t="s">
        <v>1382</v>
      </c>
      <c r="C751" s="71" t="s">
        <v>799</v>
      </c>
      <c r="D751" s="72" t="s">
        <v>800</v>
      </c>
      <c r="E751" s="71" t="s">
        <v>396</v>
      </c>
      <c r="F751" s="71" t="s">
        <v>1472</v>
      </c>
      <c r="G751" s="73" t="s">
        <v>1382</v>
      </c>
      <c r="H751" s="73" t="s">
        <v>1472</v>
      </c>
      <c r="I751" s="71" t="s">
        <v>1423</v>
      </c>
      <c r="J751" s="72" t="s">
        <v>173</v>
      </c>
      <c r="K751" s="71" t="s">
        <v>12</v>
      </c>
      <c r="L751" s="74">
        <v>22088.438202247191</v>
      </c>
      <c r="M751" s="78" t="s">
        <v>1302</v>
      </c>
      <c r="N751" s="79" t="s">
        <v>4090</v>
      </c>
    </row>
    <row r="752" spans="2:14" x14ac:dyDescent="0.35">
      <c r="B752" s="91" t="s">
        <v>1383</v>
      </c>
      <c r="C752" s="71" t="s">
        <v>799</v>
      </c>
      <c r="D752" s="72" t="s">
        <v>800</v>
      </c>
      <c r="E752" s="71" t="s">
        <v>396</v>
      </c>
      <c r="F752" s="71" t="s">
        <v>1472</v>
      </c>
      <c r="G752" s="73" t="s">
        <v>1383</v>
      </c>
      <c r="H752" s="73" t="s">
        <v>1472</v>
      </c>
      <c r="I752" s="71" t="s">
        <v>1424</v>
      </c>
      <c r="J752" s="72" t="s">
        <v>170</v>
      </c>
      <c r="K752" s="71" t="s">
        <v>12</v>
      </c>
      <c r="L752" s="74">
        <v>1932.7397003745318</v>
      </c>
      <c r="M752" s="78" t="s">
        <v>1302</v>
      </c>
      <c r="N752" s="76" t="s">
        <v>1304</v>
      </c>
    </row>
    <row r="753" spans="2:14" x14ac:dyDescent="0.35">
      <c r="B753" s="91" t="s">
        <v>1384</v>
      </c>
      <c r="C753" s="71" t="s">
        <v>799</v>
      </c>
      <c r="D753" s="72" t="s">
        <v>800</v>
      </c>
      <c r="E753" s="71" t="s">
        <v>391</v>
      </c>
      <c r="F753" s="71" t="s">
        <v>1473</v>
      </c>
      <c r="G753" s="73" t="s">
        <v>1384</v>
      </c>
      <c r="H753" s="73" t="s">
        <v>1473</v>
      </c>
      <c r="I753" s="71" t="s">
        <v>1425</v>
      </c>
      <c r="J753" s="72" t="s">
        <v>170</v>
      </c>
      <c r="K753" s="71" t="s">
        <v>12</v>
      </c>
      <c r="L753" s="74">
        <v>184.03370786516854</v>
      </c>
      <c r="M753" s="75" t="s">
        <v>1303</v>
      </c>
      <c r="N753" s="76" t="s">
        <v>1304</v>
      </c>
    </row>
    <row r="754" spans="2:14" x14ac:dyDescent="0.35">
      <c r="B754" s="91" t="s">
        <v>1385</v>
      </c>
      <c r="C754" s="71" t="s">
        <v>799</v>
      </c>
      <c r="D754" s="72" t="s">
        <v>800</v>
      </c>
      <c r="E754" s="71" t="s">
        <v>391</v>
      </c>
      <c r="F754" s="71" t="s">
        <v>1473</v>
      </c>
      <c r="G754" s="73" t="s">
        <v>1385</v>
      </c>
      <c r="H754" s="73" t="s">
        <v>1473</v>
      </c>
      <c r="I754" s="71" t="s">
        <v>1423</v>
      </c>
      <c r="J754" s="72" t="s">
        <v>173</v>
      </c>
      <c r="K754" s="71" t="s">
        <v>12</v>
      </c>
      <c r="L754" s="74">
        <v>1840.1685393258426</v>
      </c>
      <c r="M754" s="78" t="s">
        <v>1302</v>
      </c>
      <c r="N754" s="79" t="s">
        <v>4090</v>
      </c>
    </row>
    <row r="755" spans="2:14" x14ac:dyDescent="0.35">
      <c r="B755" s="91" t="s">
        <v>1386</v>
      </c>
      <c r="C755" s="71" t="s">
        <v>799</v>
      </c>
      <c r="D755" s="72" t="s">
        <v>800</v>
      </c>
      <c r="E755" s="71" t="s">
        <v>391</v>
      </c>
      <c r="F755" s="71" t="s">
        <v>1473</v>
      </c>
      <c r="G755" s="73" t="s">
        <v>1386</v>
      </c>
      <c r="H755" s="73" t="s">
        <v>1473</v>
      </c>
      <c r="I755" s="71" t="s">
        <v>1424</v>
      </c>
      <c r="J755" s="72" t="s">
        <v>170</v>
      </c>
      <c r="K755" s="71" t="s">
        <v>12</v>
      </c>
      <c r="L755" s="74">
        <v>161.00842696629212</v>
      </c>
      <c r="M755" s="78" t="s">
        <v>1302</v>
      </c>
      <c r="N755" s="76" t="s">
        <v>1304</v>
      </c>
    </row>
    <row r="756" spans="2:14" x14ac:dyDescent="0.35">
      <c r="B756" s="91" t="s">
        <v>1387</v>
      </c>
      <c r="C756" s="71" t="s">
        <v>1474</v>
      </c>
      <c r="D756" s="72" t="s">
        <v>1475</v>
      </c>
      <c r="E756" s="71" t="s">
        <v>287</v>
      </c>
      <c r="F756" s="71" t="s">
        <v>1476</v>
      </c>
      <c r="G756" s="73" t="s">
        <v>1387</v>
      </c>
      <c r="H756" s="73" t="s">
        <v>1476</v>
      </c>
      <c r="I756" s="71" t="s">
        <v>1424</v>
      </c>
      <c r="J756" s="72" t="s">
        <v>170</v>
      </c>
      <c r="K756" s="71" t="s">
        <v>12</v>
      </c>
      <c r="L756" s="74">
        <v>1072.7200374531835</v>
      </c>
      <c r="M756" s="78" t="s">
        <v>1302</v>
      </c>
      <c r="N756" s="76" t="s">
        <v>1304</v>
      </c>
    </row>
    <row r="757" spans="2:14" x14ac:dyDescent="0.35">
      <c r="B757" s="91" t="s">
        <v>1388</v>
      </c>
      <c r="C757" s="71" t="s">
        <v>1474</v>
      </c>
      <c r="D757" s="72" t="s">
        <v>1475</v>
      </c>
      <c r="E757" s="71" t="s">
        <v>287</v>
      </c>
      <c r="F757" s="71" t="s">
        <v>1476</v>
      </c>
      <c r="G757" s="73" t="s">
        <v>1388</v>
      </c>
      <c r="H757" s="73" t="s">
        <v>1476</v>
      </c>
      <c r="I757" s="71" t="s">
        <v>1423</v>
      </c>
      <c r="J757" s="72" t="s">
        <v>173</v>
      </c>
      <c r="K757" s="71" t="s">
        <v>12</v>
      </c>
      <c r="L757" s="74">
        <v>12259.674157303371</v>
      </c>
      <c r="M757" s="78" t="s">
        <v>1302</v>
      </c>
      <c r="N757" s="79" t="s">
        <v>4090</v>
      </c>
    </row>
    <row r="758" spans="2:14" x14ac:dyDescent="0.35">
      <c r="B758" s="91" t="s">
        <v>1389</v>
      </c>
      <c r="C758" s="71" t="s">
        <v>1474</v>
      </c>
      <c r="D758" s="72" t="s">
        <v>1475</v>
      </c>
      <c r="E758" s="71" t="s">
        <v>287</v>
      </c>
      <c r="F758" s="71" t="s">
        <v>1476</v>
      </c>
      <c r="G758" s="73" t="s">
        <v>1389</v>
      </c>
      <c r="H758" s="73" t="s">
        <v>1476</v>
      </c>
      <c r="I758" s="71" t="s">
        <v>1425</v>
      </c>
      <c r="J758" s="72" t="s">
        <v>170</v>
      </c>
      <c r="K758" s="71" t="s">
        <v>12</v>
      </c>
      <c r="L758" s="74">
        <v>1135.1460674157304</v>
      </c>
      <c r="M758" s="75" t="s">
        <v>1303</v>
      </c>
      <c r="N758" s="76" t="s">
        <v>1304</v>
      </c>
    </row>
    <row r="759" spans="2:14" x14ac:dyDescent="0.35">
      <c r="B759" s="91" t="s">
        <v>1390</v>
      </c>
      <c r="C759" s="71" t="s">
        <v>1474</v>
      </c>
      <c r="D759" s="72" t="s">
        <v>1475</v>
      </c>
      <c r="E759" s="71" t="s">
        <v>376</v>
      </c>
      <c r="F759" s="71" t="s">
        <v>1477</v>
      </c>
      <c r="G759" s="73" t="s">
        <v>1390</v>
      </c>
      <c r="H759" s="73" t="s">
        <v>1477</v>
      </c>
      <c r="I759" s="71" t="s">
        <v>1424</v>
      </c>
      <c r="J759" s="72" t="s">
        <v>170</v>
      </c>
      <c r="K759" s="71" t="s">
        <v>12</v>
      </c>
      <c r="L759" s="74">
        <v>1374.1910112359549</v>
      </c>
      <c r="M759" s="78" t="s">
        <v>1302</v>
      </c>
      <c r="N759" s="76" t="s">
        <v>1304</v>
      </c>
    </row>
    <row r="760" spans="2:14" x14ac:dyDescent="0.35">
      <c r="B760" s="91" t="s">
        <v>1391</v>
      </c>
      <c r="C760" s="71" t="s">
        <v>1474</v>
      </c>
      <c r="D760" s="72" t="s">
        <v>1475</v>
      </c>
      <c r="E760" s="71" t="s">
        <v>376</v>
      </c>
      <c r="F760" s="71" t="s">
        <v>1477</v>
      </c>
      <c r="G760" s="73" t="s">
        <v>1391</v>
      </c>
      <c r="H760" s="73" t="s">
        <v>1477</v>
      </c>
      <c r="I760" s="71" t="s">
        <v>1423</v>
      </c>
      <c r="J760" s="72" t="s">
        <v>173</v>
      </c>
      <c r="K760" s="71" t="s">
        <v>12</v>
      </c>
      <c r="L760" s="74">
        <v>15705.067415730337</v>
      </c>
      <c r="M760" s="78" t="s">
        <v>1302</v>
      </c>
      <c r="N760" s="79" t="s">
        <v>4090</v>
      </c>
    </row>
    <row r="761" spans="2:14" x14ac:dyDescent="0.35">
      <c r="B761" s="91" t="s">
        <v>1392</v>
      </c>
      <c r="C761" s="71" t="s">
        <v>1474</v>
      </c>
      <c r="D761" s="72" t="s">
        <v>1475</v>
      </c>
      <c r="E761" s="71" t="s">
        <v>376</v>
      </c>
      <c r="F761" s="71" t="s">
        <v>1477</v>
      </c>
      <c r="G761" s="73" t="s">
        <v>1392</v>
      </c>
      <c r="H761" s="73" t="s">
        <v>1477</v>
      </c>
      <c r="I761" s="71" t="s">
        <v>1425</v>
      </c>
      <c r="J761" s="72" t="s">
        <v>170</v>
      </c>
      <c r="K761" s="71" t="s">
        <v>12</v>
      </c>
      <c r="L761" s="74">
        <v>1454.1797752808989</v>
      </c>
      <c r="M761" s="75" t="s">
        <v>1303</v>
      </c>
      <c r="N761" s="76" t="s">
        <v>1304</v>
      </c>
    </row>
    <row r="762" spans="2:14" x14ac:dyDescent="0.35">
      <c r="B762" s="91" t="s">
        <v>1393</v>
      </c>
      <c r="C762" s="71" t="s">
        <v>1474</v>
      </c>
      <c r="D762" s="72" t="s">
        <v>1475</v>
      </c>
      <c r="E762" s="71" t="s">
        <v>401</v>
      </c>
      <c r="F762" s="71" t="s">
        <v>1478</v>
      </c>
      <c r="G762" s="73" t="s">
        <v>1393</v>
      </c>
      <c r="H762" s="73" t="s">
        <v>1478</v>
      </c>
      <c r="I762" s="71" t="s">
        <v>1424</v>
      </c>
      <c r="J762" s="72" t="s">
        <v>170</v>
      </c>
      <c r="K762" s="71" t="s">
        <v>12</v>
      </c>
      <c r="L762" s="74">
        <v>243.54962546816481</v>
      </c>
      <c r="M762" s="78" t="s">
        <v>1302</v>
      </c>
      <c r="N762" s="76" t="s">
        <v>1304</v>
      </c>
    </row>
    <row r="763" spans="2:14" x14ac:dyDescent="0.35">
      <c r="B763" s="91" t="s">
        <v>1394</v>
      </c>
      <c r="C763" s="71" t="s">
        <v>1474</v>
      </c>
      <c r="D763" s="72" t="s">
        <v>1475</v>
      </c>
      <c r="E763" s="71" t="s">
        <v>401</v>
      </c>
      <c r="F763" s="71" t="s">
        <v>1478</v>
      </c>
      <c r="G763" s="73" t="s">
        <v>1394</v>
      </c>
      <c r="H763" s="73" t="s">
        <v>1478</v>
      </c>
      <c r="I763" s="71" t="s">
        <v>1423</v>
      </c>
      <c r="J763" s="72" t="s">
        <v>173</v>
      </c>
      <c r="K763" s="71" t="s">
        <v>12</v>
      </c>
      <c r="L763" s="74">
        <v>2783.393258426966</v>
      </c>
      <c r="M763" s="78" t="s">
        <v>1302</v>
      </c>
      <c r="N763" s="79" t="s">
        <v>4090</v>
      </c>
    </row>
    <row r="764" spans="2:14" x14ac:dyDescent="0.35">
      <c r="B764" s="91" t="s">
        <v>1395</v>
      </c>
      <c r="C764" s="71" t="s">
        <v>1474</v>
      </c>
      <c r="D764" s="72" t="s">
        <v>1475</v>
      </c>
      <c r="E764" s="71" t="s">
        <v>401</v>
      </c>
      <c r="F764" s="71" t="s">
        <v>1478</v>
      </c>
      <c r="G764" s="73" t="s">
        <v>1395</v>
      </c>
      <c r="H764" s="73" t="s">
        <v>1478</v>
      </c>
      <c r="I764" s="71" t="s">
        <v>1425</v>
      </c>
      <c r="J764" s="72" t="s">
        <v>170</v>
      </c>
      <c r="K764" s="71" t="s">
        <v>12</v>
      </c>
      <c r="L764" s="74">
        <v>257.71910112359552</v>
      </c>
      <c r="M764" s="75" t="s">
        <v>1303</v>
      </c>
      <c r="N764" s="76" t="s">
        <v>1304</v>
      </c>
    </row>
    <row r="765" spans="2:14" x14ac:dyDescent="0.35">
      <c r="B765" s="91" t="s">
        <v>1396</v>
      </c>
      <c r="C765" s="71" t="s">
        <v>1474</v>
      </c>
      <c r="D765" s="72" t="s">
        <v>1475</v>
      </c>
      <c r="E765" s="71" t="s">
        <v>396</v>
      </c>
      <c r="F765" s="71" t="s">
        <v>1479</v>
      </c>
      <c r="G765" s="73" t="s">
        <v>1396</v>
      </c>
      <c r="H765" s="73" t="s">
        <v>1479</v>
      </c>
      <c r="I765" s="71" t="s">
        <v>1424</v>
      </c>
      <c r="J765" s="72" t="s">
        <v>170</v>
      </c>
      <c r="K765" s="71" t="s">
        <v>12</v>
      </c>
      <c r="L765" s="74">
        <v>347.85767790262167</v>
      </c>
      <c r="M765" s="78" t="s">
        <v>1302</v>
      </c>
      <c r="N765" s="76" t="s">
        <v>1304</v>
      </c>
    </row>
    <row r="766" spans="2:14" x14ac:dyDescent="0.35">
      <c r="B766" s="91" t="s">
        <v>1397</v>
      </c>
      <c r="C766" s="71" t="s">
        <v>1474</v>
      </c>
      <c r="D766" s="72" t="s">
        <v>1475</v>
      </c>
      <c r="E766" s="71" t="s">
        <v>396</v>
      </c>
      <c r="F766" s="71" t="s">
        <v>1479</v>
      </c>
      <c r="G766" s="73" t="s">
        <v>1397</v>
      </c>
      <c r="H766" s="73" t="s">
        <v>1479</v>
      </c>
      <c r="I766" s="71" t="s">
        <v>1423</v>
      </c>
      <c r="J766" s="72" t="s">
        <v>173</v>
      </c>
      <c r="K766" s="71" t="s">
        <v>12</v>
      </c>
      <c r="L766" s="74">
        <v>3975.4494382022472</v>
      </c>
      <c r="M766" s="78" t="s">
        <v>1302</v>
      </c>
      <c r="N766" s="79" t="s">
        <v>4090</v>
      </c>
    </row>
    <row r="767" spans="2:14" x14ac:dyDescent="0.35">
      <c r="B767" s="91" t="s">
        <v>1398</v>
      </c>
      <c r="C767" s="71" t="s">
        <v>1474</v>
      </c>
      <c r="D767" s="72" t="s">
        <v>1475</v>
      </c>
      <c r="E767" s="71" t="s">
        <v>396</v>
      </c>
      <c r="F767" s="71" t="s">
        <v>1479</v>
      </c>
      <c r="G767" s="73" t="s">
        <v>1398</v>
      </c>
      <c r="H767" s="73" t="s">
        <v>1479</v>
      </c>
      <c r="I767" s="71" t="s">
        <v>1425</v>
      </c>
      <c r="J767" s="72" t="s">
        <v>170</v>
      </c>
      <c r="K767" s="71" t="s">
        <v>12</v>
      </c>
      <c r="L767" s="74">
        <v>368.10112359550561</v>
      </c>
      <c r="M767" s="75" t="s">
        <v>1303</v>
      </c>
      <c r="N767" s="76" t="s">
        <v>1304</v>
      </c>
    </row>
    <row r="768" spans="2:14" x14ac:dyDescent="0.35">
      <c r="B768" s="91" t="s">
        <v>1399</v>
      </c>
      <c r="C768" s="71" t="s">
        <v>1474</v>
      </c>
      <c r="D768" s="72" t="s">
        <v>1475</v>
      </c>
      <c r="E768" s="71" t="s">
        <v>391</v>
      </c>
      <c r="F768" s="71" t="s">
        <v>1480</v>
      </c>
      <c r="G768" s="73" t="s">
        <v>1399</v>
      </c>
      <c r="H768" s="73" t="s">
        <v>1480</v>
      </c>
      <c r="I768" s="71" t="s">
        <v>1424</v>
      </c>
      <c r="J768" s="72" t="s">
        <v>170</v>
      </c>
      <c r="K768" s="71" t="s">
        <v>12</v>
      </c>
      <c r="L768" s="74">
        <v>359.49719101123588</v>
      </c>
      <c r="M768" s="78" t="s">
        <v>1302</v>
      </c>
      <c r="N768" s="76" t="s">
        <v>1304</v>
      </c>
    </row>
    <row r="769" spans="2:14" x14ac:dyDescent="0.35">
      <c r="B769" s="91" t="s">
        <v>1400</v>
      </c>
      <c r="C769" s="71" t="s">
        <v>1474</v>
      </c>
      <c r="D769" s="72" t="s">
        <v>1475</v>
      </c>
      <c r="E769" s="71" t="s">
        <v>391</v>
      </c>
      <c r="F769" s="71" t="s">
        <v>1480</v>
      </c>
      <c r="G769" s="73" t="s">
        <v>1400</v>
      </c>
      <c r="H769" s="73" t="s">
        <v>1480</v>
      </c>
      <c r="I769" s="71" t="s">
        <v>1423</v>
      </c>
      <c r="J769" s="72" t="s">
        <v>173</v>
      </c>
      <c r="K769" s="71" t="s">
        <v>12</v>
      </c>
      <c r="L769" s="74">
        <v>4108.5505617977533</v>
      </c>
      <c r="M769" s="78" t="s">
        <v>1302</v>
      </c>
      <c r="N769" s="79" t="s">
        <v>4090</v>
      </c>
    </row>
    <row r="770" spans="2:14" x14ac:dyDescent="0.35">
      <c r="B770" s="91" t="s">
        <v>1401</v>
      </c>
      <c r="C770" s="71" t="s">
        <v>1474</v>
      </c>
      <c r="D770" s="72" t="s">
        <v>1475</v>
      </c>
      <c r="E770" s="71" t="s">
        <v>391</v>
      </c>
      <c r="F770" s="71" t="s">
        <v>1480</v>
      </c>
      <c r="G770" s="73" t="s">
        <v>1401</v>
      </c>
      <c r="H770" s="73" t="s">
        <v>1480</v>
      </c>
      <c r="I770" s="71" t="s">
        <v>1425</v>
      </c>
      <c r="J770" s="72" t="s">
        <v>170</v>
      </c>
      <c r="K770" s="71" t="s">
        <v>12</v>
      </c>
      <c r="L770" s="74">
        <v>380.42696629213481</v>
      </c>
      <c r="M770" s="75" t="s">
        <v>1303</v>
      </c>
      <c r="N770" s="76" t="s">
        <v>1304</v>
      </c>
    </row>
    <row r="771" spans="2:14" x14ac:dyDescent="0.35">
      <c r="B771" s="91" t="s">
        <v>1402</v>
      </c>
      <c r="C771" s="71" t="s">
        <v>1474</v>
      </c>
      <c r="D771" s="72" t="s">
        <v>1475</v>
      </c>
      <c r="E771" s="71" t="s">
        <v>386</v>
      </c>
      <c r="F771" s="71" t="s">
        <v>1481</v>
      </c>
      <c r="G771" s="73" t="s">
        <v>1402</v>
      </c>
      <c r="H771" s="73" t="s">
        <v>1481</v>
      </c>
      <c r="I771" s="71" t="s">
        <v>1424</v>
      </c>
      <c r="J771" s="72" t="s">
        <v>170</v>
      </c>
      <c r="K771" s="71" t="s">
        <v>12</v>
      </c>
      <c r="L771" s="74">
        <v>272.51029962546812</v>
      </c>
      <c r="M771" s="78" t="s">
        <v>1302</v>
      </c>
      <c r="N771" s="76" t="s">
        <v>1304</v>
      </c>
    </row>
    <row r="772" spans="2:14" x14ac:dyDescent="0.35">
      <c r="B772" s="91" t="s">
        <v>1403</v>
      </c>
      <c r="C772" s="71" t="s">
        <v>1474</v>
      </c>
      <c r="D772" s="72" t="s">
        <v>1475</v>
      </c>
      <c r="E772" s="71" t="s">
        <v>386</v>
      </c>
      <c r="F772" s="71" t="s">
        <v>1481</v>
      </c>
      <c r="G772" s="73" t="s">
        <v>1403</v>
      </c>
      <c r="H772" s="73" t="s">
        <v>1481</v>
      </c>
      <c r="I772" s="71" t="s">
        <v>1423</v>
      </c>
      <c r="J772" s="72" t="s">
        <v>173</v>
      </c>
      <c r="K772" s="71" t="s">
        <v>12</v>
      </c>
      <c r="L772" s="74">
        <v>3114.393258426966</v>
      </c>
      <c r="M772" s="78" t="s">
        <v>1302</v>
      </c>
      <c r="N772" s="79" t="s">
        <v>4090</v>
      </c>
    </row>
    <row r="773" spans="2:14" x14ac:dyDescent="0.35">
      <c r="B773" s="91" t="s">
        <v>1404</v>
      </c>
      <c r="C773" s="71" t="s">
        <v>1474</v>
      </c>
      <c r="D773" s="72" t="s">
        <v>1475</v>
      </c>
      <c r="E773" s="71" t="s">
        <v>386</v>
      </c>
      <c r="F773" s="71" t="s">
        <v>1481</v>
      </c>
      <c r="G773" s="73" t="s">
        <v>1404</v>
      </c>
      <c r="H773" s="73" t="s">
        <v>1481</v>
      </c>
      <c r="I773" s="71" t="s">
        <v>1425</v>
      </c>
      <c r="J773" s="72" t="s">
        <v>170</v>
      </c>
      <c r="K773" s="71" t="s">
        <v>12</v>
      </c>
      <c r="L773" s="74">
        <v>288.37078651685391</v>
      </c>
      <c r="M773" s="75" t="s">
        <v>1303</v>
      </c>
      <c r="N773" s="76" t="s">
        <v>1304</v>
      </c>
    </row>
    <row r="774" spans="2:14" x14ac:dyDescent="0.35">
      <c r="B774" s="91" t="s">
        <v>1405</v>
      </c>
      <c r="C774" s="71" t="s">
        <v>1474</v>
      </c>
      <c r="D774" s="72" t="s">
        <v>1475</v>
      </c>
      <c r="E774" s="71" t="s">
        <v>381</v>
      </c>
      <c r="F774" s="71" t="s">
        <v>1482</v>
      </c>
      <c r="G774" s="73" t="s">
        <v>1405</v>
      </c>
      <c r="H774" s="73" t="s">
        <v>1482</v>
      </c>
      <c r="I774" s="71" t="s">
        <v>1424</v>
      </c>
      <c r="J774" s="72" t="s">
        <v>170</v>
      </c>
      <c r="K774" s="71" t="s">
        <v>12</v>
      </c>
      <c r="L774" s="74">
        <v>434.84550561797749</v>
      </c>
      <c r="M774" s="78" t="s">
        <v>1302</v>
      </c>
      <c r="N774" s="76" t="s">
        <v>1304</v>
      </c>
    </row>
    <row r="775" spans="2:14" x14ac:dyDescent="0.35">
      <c r="B775" s="91" t="s">
        <v>1406</v>
      </c>
      <c r="C775" s="71" t="s">
        <v>1474</v>
      </c>
      <c r="D775" s="72" t="s">
        <v>1475</v>
      </c>
      <c r="E775" s="71" t="s">
        <v>381</v>
      </c>
      <c r="F775" s="71" t="s">
        <v>1482</v>
      </c>
      <c r="G775" s="73" t="s">
        <v>1406</v>
      </c>
      <c r="H775" s="73" t="s">
        <v>1482</v>
      </c>
      <c r="I775" s="71" t="s">
        <v>1423</v>
      </c>
      <c r="J775" s="72" t="s">
        <v>173</v>
      </c>
      <c r="K775" s="71" t="s">
        <v>12</v>
      </c>
      <c r="L775" s="74">
        <v>4969.6067415730331</v>
      </c>
      <c r="M775" s="78" t="s">
        <v>1302</v>
      </c>
      <c r="N775" s="79" t="s">
        <v>4090</v>
      </c>
    </row>
    <row r="776" spans="2:14" x14ac:dyDescent="0.35">
      <c r="B776" s="91" t="s">
        <v>1407</v>
      </c>
      <c r="C776" s="71" t="s">
        <v>1474</v>
      </c>
      <c r="D776" s="72" t="s">
        <v>1475</v>
      </c>
      <c r="E776" s="71" t="s">
        <v>381</v>
      </c>
      <c r="F776" s="71" t="s">
        <v>1482</v>
      </c>
      <c r="G776" s="73" t="s">
        <v>1407</v>
      </c>
      <c r="H776" s="73" t="s">
        <v>1482</v>
      </c>
      <c r="I776" s="71" t="s">
        <v>1425</v>
      </c>
      <c r="J776" s="72" t="s">
        <v>170</v>
      </c>
      <c r="K776" s="71" t="s">
        <v>12</v>
      </c>
      <c r="L776" s="74">
        <v>460.14606741573027</v>
      </c>
      <c r="M776" s="75" t="s">
        <v>1303</v>
      </c>
      <c r="N776" s="76" t="s">
        <v>1304</v>
      </c>
    </row>
    <row r="777" spans="2:14" x14ac:dyDescent="0.35">
      <c r="B777" s="91" t="s">
        <v>1408</v>
      </c>
      <c r="C777" s="71" t="s">
        <v>1474</v>
      </c>
      <c r="D777" s="72" t="s">
        <v>1475</v>
      </c>
      <c r="E777" s="71" t="s">
        <v>292</v>
      </c>
      <c r="F777" s="71" t="s">
        <v>1483</v>
      </c>
      <c r="G777" s="73" t="s">
        <v>1408</v>
      </c>
      <c r="H777" s="73" t="s">
        <v>1483</v>
      </c>
      <c r="I777" s="71" t="s">
        <v>1424</v>
      </c>
      <c r="J777" s="72" t="s">
        <v>170</v>
      </c>
      <c r="K777" s="71" t="s">
        <v>12</v>
      </c>
      <c r="L777" s="74">
        <v>1148.0674157303372</v>
      </c>
      <c r="M777" s="78" t="s">
        <v>1302</v>
      </c>
      <c r="N777" s="76" t="s">
        <v>1304</v>
      </c>
    </row>
    <row r="778" spans="2:14" x14ac:dyDescent="0.35">
      <c r="B778" s="91" t="s">
        <v>1409</v>
      </c>
      <c r="C778" s="71" t="s">
        <v>1474</v>
      </c>
      <c r="D778" s="72" t="s">
        <v>1475</v>
      </c>
      <c r="E778" s="71" t="s">
        <v>292</v>
      </c>
      <c r="F778" s="71" t="s">
        <v>1483</v>
      </c>
      <c r="G778" s="73" t="s">
        <v>1409</v>
      </c>
      <c r="H778" s="73" t="s">
        <v>1483</v>
      </c>
      <c r="I778" s="71" t="s">
        <v>1423</v>
      </c>
      <c r="J778" s="72" t="s">
        <v>173</v>
      </c>
      <c r="K778" s="71" t="s">
        <v>12</v>
      </c>
      <c r="L778" s="74">
        <v>13120.741573033707</v>
      </c>
      <c r="M778" s="78" t="s">
        <v>1302</v>
      </c>
      <c r="N778" s="79" t="s">
        <v>4090</v>
      </c>
    </row>
    <row r="779" spans="2:14" x14ac:dyDescent="0.35">
      <c r="B779" s="91" t="s">
        <v>1410</v>
      </c>
      <c r="C779" s="71" t="s">
        <v>1474</v>
      </c>
      <c r="D779" s="72" t="s">
        <v>1475</v>
      </c>
      <c r="E779" s="71" t="s">
        <v>292</v>
      </c>
      <c r="F779" s="71" t="s">
        <v>1483</v>
      </c>
      <c r="G779" s="73" t="s">
        <v>1410</v>
      </c>
      <c r="H779" s="73" t="s">
        <v>1483</v>
      </c>
      <c r="I779" s="71" t="s">
        <v>1425</v>
      </c>
      <c r="J779" s="72" t="s">
        <v>170</v>
      </c>
      <c r="K779" s="71" t="s">
        <v>12</v>
      </c>
      <c r="L779" s="74">
        <v>1214.8876404494381</v>
      </c>
      <c r="M779" s="75" t="s">
        <v>1303</v>
      </c>
      <c r="N779" s="76" t="s">
        <v>1304</v>
      </c>
    </row>
    <row r="780" spans="2:14" x14ac:dyDescent="0.35">
      <c r="B780" s="91" t="s">
        <v>1411</v>
      </c>
      <c r="C780" s="71" t="s">
        <v>1474</v>
      </c>
      <c r="D780" s="72" t="s">
        <v>1475</v>
      </c>
      <c r="E780" s="71" t="s">
        <v>282</v>
      </c>
      <c r="F780" s="71" t="s">
        <v>1484</v>
      </c>
      <c r="G780" s="73" t="s">
        <v>1411</v>
      </c>
      <c r="H780" s="73" t="s">
        <v>1484</v>
      </c>
      <c r="I780" s="71" t="s">
        <v>1424</v>
      </c>
      <c r="J780" s="72" t="s">
        <v>170</v>
      </c>
      <c r="K780" s="71" t="s">
        <v>12</v>
      </c>
      <c r="L780" s="74">
        <v>881.33052434456931</v>
      </c>
      <c r="M780" s="78" t="s">
        <v>1302</v>
      </c>
      <c r="N780" s="76" t="s">
        <v>1304</v>
      </c>
    </row>
    <row r="781" spans="2:14" x14ac:dyDescent="0.35">
      <c r="B781" s="91" t="s">
        <v>1412</v>
      </c>
      <c r="C781" s="71" t="s">
        <v>1474</v>
      </c>
      <c r="D781" s="72" t="s">
        <v>1475</v>
      </c>
      <c r="E781" s="71" t="s">
        <v>282</v>
      </c>
      <c r="F781" s="71" t="s">
        <v>1484</v>
      </c>
      <c r="G781" s="73" t="s">
        <v>1412</v>
      </c>
      <c r="H781" s="73" t="s">
        <v>1484</v>
      </c>
      <c r="I781" s="71" t="s">
        <v>1423</v>
      </c>
      <c r="J781" s="72" t="s">
        <v>173</v>
      </c>
      <c r="K781" s="71" t="s">
        <v>12</v>
      </c>
      <c r="L781" s="74">
        <v>10072.303370786518</v>
      </c>
      <c r="M781" s="78" t="s">
        <v>1302</v>
      </c>
      <c r="N781" s="79" t="s">
        <v>4090</v>
      </c>
    </row>
    <row r="782" spans="2:14" x14ac:dyDescent="0.35">
      <c r="B782" s="91" t="s">
        <v>1413</v>
      </c>
      <c r="C782" s="71" t="s">
        <v>1474</v>
      </c>
      <c r="D782" s="72" t="s">
        <v>1475</v>
      </c>
      <c r="E782" s="71" t="s">
        <v>282</v>
      </c>
      <c r="F782" s="71" t="s">
        <v>1484</v>
      </c>
      <c r="G782" s="73" t="s">
        <v>1413</v>
      </c>
      <c r="H782" s="73" t="s">
        <v>1484</v>
      </c>
      <c r="I782" s="71" t="s">
        <v>1425</v>
      </c>
      <c r="J782" s="72" t="s">
        <v>170</v>
      </c>
      <c r="K782" s="71" t="s">
        <v>12</v>
      </c>
      <c r="L782" s="74">
        <v>932.6179775280898</v>
      </c>
      <c r="M782" s="75" t="s">
        <v>1303</v>
      </c>
      <c r="N782" s="76" t="s">
        <v>1304</v>
      </c>
    </row>
    <row r="783" spans="2:14" x14ac:dyDescent="0.35">
      <c r="B783" s="91" t="s">
        <v>1414</v>
      </c>
      <c r="C783" s="71" t="s">
        <v>1474</v>
      </c>
      <c r="D783" s="72" t="s">
        <v>1475</v>
      </c>
      <c r="E783" s="71" t="s">
        <v>277</v>
      </c>
      <c r="F783" s="71" t="s">
        <v>1485</v>
      </c>
      <c r="G783" s="73" t="s">
        <v>1414</v>
      </c>
      <c r="H783" s="73" t="s">
        <v>1485</v>
      </c>
      <c r="I783" s="71" t="s">
        <v>1424</v>
      </c>
      <c r="J783" s="72" t="s">
        <v>170</v>
      </c>
      <c r="K783" s="71" t="s">
        <v>12</v>
      </c>
      <c r="L783" s="74">
        <v>655.19475655430699</v>
      </c>
      <c r="M783" s="78" t="s">
        <v>1302</v>
      </c>
      <c r="N783" s="76" t="s">
        <v>1304</v>
      </c>
    </row>
    <row r="784" spans="2:14" x14ac:dyDescent="0.35">
      <c r="B784" s="91" t="s">
        <v>1415</v>
      </c>
      <c r="C784" s="71" t="s">
        <v>1474</v>
      </c>
      <c r="D784" s="72" t="s">
        <v>1475</v>
      </c>
      <c r="E784" s="71" t="s">
        <v>277</v>
      </c>
      <c r="F784" s="71" t="s">
        <v>1485</v>
      </c>
      <c r="G784" s="73" t="s">
        <v>1415</v>
      </c>
      <c r="H784" s="73" t="s">
        <v>1485</v>
      </c>
      <c r="I784" s="71" t="s">
        <v>1423</v>
      </c>
      <c r="J784" s="72" t="s">
        <v>173</v>
      </c>
      <c r="K784" s="71" t="s">
        <v>12</v>
      </c>
      <c r="L784" s="74">
        <v>7487.9662921348317</v>
      </c>
      <c r="M784" s="78" t="s">
        <v>1302</v>
      </c>
      <c r="N784" s="79" t="s">
        <v>4090</v>
      </c>
    </row>
    <row r="785" spans="2:14" x14ac:dyDescent="0.35">
      <c r="B785" s="91" t="s">
        <v>1416</v>
      </c>
      <c r="C785" s="71" t="s">
        <v>1474</v>
      </c>
      <c r="D785" s="72" t="s">
        <v>1475</v>
      </c>
      <c r="E785" s="71" t="s">
        <v>277</v>
      </c>
      <c r="F785" s="71" t="s">
        <v>1485</v>
      </c>
      <c r="G785" s="73" t="s">
        <v>1416</v>
      </c>
      <c r="H785" s="73" t="s">
        <v>1485</v>
      </c>
      <c r="I785" s="71" t="s">
        <v>1425</v>
      </c>
      <c r="J785" s="72" t="s">
        <v>170</v>
      </c>
      <c r="K785" s="71" t="s">
        <v>12</v>
      </c>
      <c r="L785" s="74">
        <v>693.33707865168549</v>
      </c>
      <c r="M785" s="75" t="s">
        <v>1303</v>
      </c>
      <c r="N785" s="76" t="s">
        <v>1304</v>
      </c>
    </row>
    <row r="786" spans="2:14" x14ac:dyDescent="0.35">
      <c r="B786" s="91" t="s">
        <v>1417</v>
      </c>
      <c r="C786" s="71" t="s">
        <v>1474</v>
      </c>
      <c r="D786" s="72" t="s">
        <v>1475</v>
      </c>
      <c r="E786" s="71" t="s">
        <v>272</v>
      </c>
      <c r="F786" s="71" t="s">
        <v>1486</v>
      </c>
      <c r="G786" s="73" t="s">
        <v>1417</v>
      </c>
      <c r="H786" s="73" t="s">
        <v>1486</v>
      </c>
      <c r="I786" s="71" t="s">
        <v>1424</v>
      </c>
      <c r="J786" s="72" t="s">
        <v>170</v>
      </c>
      <c r="K786" s="71" t="s">
        <v>12</v>
      </c>
      <c r="L786" s="74">
        <v>573.98033707865159</v>
      </c>
      <c r="M786" s="78" t="s">
        <v>1302</v>
      </c>
      <c r="N786" s="76" t="s">
        <v>1304</v>
      </c>
    </row>
    <row r="787" spans="2:14" x14ac:dyDescent="0.35">
      <c r="B787" s="91" t="s">
        <v>1418</v>
      </c>
      <c r="C787" s="71" t="s">
        <v>1474</v>
      </c>
      <c r="D787" s="72" t="s">
        <v>1475</v>
      </c>
      <c r="E787" s="71" t="s">
        <v>272</v>
      </c>
      <c r="F787" s="71" t="s">
        <v>1486</v>
      </c>
      <c r="G787" s="73" t="s">
        <v>1418</v>
      </c>
      <c r="H787" s="73" t="s">
        <v>1486</v>
      </c>
      <c r="I787" s="71" t="s">
        <v>1423</v>
      </c>
      <c r="J787" s="72" t="s">
        <v>173</v>
      </c>
      <c r="K787" s="71" t="s">
        <v>12</v>
      </c>
      <c r="L787" s="74">
        <v>6559.7865168539329</v>
      </c>
      <c r="M787" s="78" t="s">
        <v>1302</v>
      </c>
      <c r="N787" s="79" t="s">
        <v>4090</v>
      </c>
    </row>
    <row r="788" spans="2:14" x14ac:dyDescent="0.35">
      <c r="B788" s="91" t="s">
        <v>1419</v>
      </c>
      <c r="C788" s="71" t="s">
        <v>1474</v>
      </c>
      <c r="D788" s="72" t="s">
        <v>1475</v>
      </c>
      <c r="E788" s="71" t="s">
        <v>272</v>
      </c>
      <c r="F788" s="71" t="s">
        <v>1486</v>
      </c>
      <c r="G788" s="73" t="s">
        <v>1419</v>
      </c>
      <c r="H788" s="73" t="s">
        <v>1486</v>
      </c>
      <c r="I788" s="71" t="s">
        <v>1425</v>
      </c>
      <c r="J788" s="72" t="s">
        <v>170</v>
      </c>
      <c r="K788" s="71" t="s">
        <v>12</v>
      </c>
      <c r="L788" s="74">
        <v>607.39325842696633</v>
      </c>
      <c r="M788" s="75" t="s">
        <v>1303</v>
      </c>
      <c r="N788" s="76" t="s">
        <v>1304</v>
      </c>
    </row>
    <row r="789" spans="2:14" x14ac:dyDescent="0.35">
      <c r="B789" s="91" t="s">
        <v>1487</v>
      </c>
      <c r="C789" s="71" t="s">
        <v>1495</v>
      </c>
      <c r="D789" s="72" t="s">
        <v>1496</v>
      </c>
      <c r="E789" s="71" t="s">
        <v>16</v>
      </c>
      <c r="F789" s="71" t="s">
        <v>1495</v>
      </c>
      <c r="G789" s="73" t="s">
        <v>1487</v>
      </c>
      <c r="H789" s="73" t="s">
        <v>1495</v>
      </c>
      <c r="I789" s="71" t="s">
        <v>1425</v>
      </c>
      <c r="J789" s="72" t="s">
        <v>170</v>
      </c>
      <c r="K789" s="71" t="s">
        <v>12</v>
      </c>
      <c r="L789" s="74">
        <v>138.03370786516854</v>
      </c>
      <c r="M789" s="75" t="s">
        <v>1303</v>
      </c>
      <c r="N789" s="76" t="s">
        <v>1304</v>
      </c>
    </row>
    <row r="790" spans="2:14" x14ac:dyDescent="0.35">
      <c r="B790" s="91" t="s">
        <v>1492</v>
      </c>
      <c r="C790" s="71" t="s">
        <v>414</v>
      </c>
      <c r="D790" s="72" t="s">
        <v>1497</v>
      </c>
      <c r="E790" s="71" t="s">
        <v>107</v>
      </c>
      <c r="F790" s="71" t="s">
        <v>1499</v>
      </c>
      <c r="G790" s="73" t="s">
        <v>1492</v>
      </c>
      <c r="H790" s="73" t="s">
        <v>1499</v>
      </c>
      <c r="I790" s="71" t="s">
        <v>1425</v>
      </c>
      <c r="J790" s="72" t="s">
        <v>170</v>
      </c>
      <c r="K790" s="71" t="s">
        <v>12</v>
      </c>
      <c r="L790" s="74">
        <v>13805.471910112361</v>
      </c>
      <c r="M790" s="75" t="s">
        <v>1303</v>
      </c>
      <c r="N790" s="76" t="s">
        <v>1304</v>
      </c>
    </row>
    <row r="791" spans="2:14" x14ac:dyDescent="0.35">
      <c r="B791" s="91" t="s">
        <v>1493</v>
      </c>
      <c r="C791" s="71" t="s">
        <v>414</v>
      </c>
      <c r="D791" s="72" t="s">
        <v>1497</v>
      </c>
      <c r="E791" s="71" t="s">
        <v>391</v>
      </c>
      <c r="F791" s="71" t="s">
        <v>1500</v>
      </c>
      <c r="G791" s="73" t="s">
        <v>1493</v>
      </c>
      <c r="H791" s="73" t="s">
        <v>1500</v>
      </c>
      <c r="I791" s="71" t="s">
        <v>1425</v>
      </c>
      <c r="J791" s="72" t="s">
        <v>170</v>
      </c>
      <c r="K791" s="71" t="s">
        <v>12</v>
      </c>
      <c r="L791" s="74">
        <v>6902.6741573033705</v>
      </c>
      <c r="M791" s="75" t="s">
        <v>1303</v>
      </c>
      <c r="N791" s="76" t="s">
        <v>1304</v>
      </c>
    </row>
    <row r="792" spans="2:14" x14ac:dyDescent="0.35">
      <c r="B792" s="91" t="s">
        <v>1501</v>
      </c>
      <c r="C792" s="71" t="s">
        <v>1495</v>
      </c>
      <c r="D792" s="72" t="s">
        <v>1496</v>
      </c>
      <c r="E792" s="71" t="s">
        <v>16</v>
      </c>
      <c r="F792" s="71" t="s">
        <v>1495</v>
      </c>
      <c r="G792" s="73" t="s">
        <v>1501</v>
      </c>
      <c r="H792" s="73" t="s">
        <v>1495</v>
      </c>
      <c r="I792" s="71" t="s">
        <v>1423</v>
      </c>
      <c r="J792" s="72" t="s">
        <v>173</v>
      </c>
      <c r="K792" s="71" t="s">
        <v>12</v>
      </c>
      <c r="L792" s="74">
        <v>1380.370786516854</v>
      </c>
      <c r="M792" s="78" t="s">
        <v>1302</v>
      </c>
      <c r="N792" s="79" t="s">
        <v>4090</v>
      </c>
    </row>
    <row r="793" spans="2:14" x14ac:dyDescent="0.35">
      <c r="B793" s="91" t="s">
        <v>1504</v>
      </c>
      <c r="C793" s="71" t="s">
        <v>414</v>
      </c>
      <c r="D793" s="72" t="s">
        <v>1497</v>
      </c>
      <c r="E793" s="71" t="s">
        <v>106</v>
      </c>
      <c r="F793" s="71" t="s">
        <v>1498</v>
      </c>
      <c r="G793" s="73" t="s">
        <v>1504</v>
      </c>
      <c r="H793" s="73" t="s">
        <v>1498</v>
      </c>
      <c r="I793" s="71" t="s">
        <v>1423</v>
      </c>
      <c r="J793" s="72" t="s">
        <v>173</v>
      </c>
      <c r="K793" s="71" t="s">
        <v>12</v>
      </c>
      <c r="L793" s="74">
        <v>34513.977528089883</v>
      </c>
      <c r="M793" s="78" t="s">
        <v>1302</v>
      </c>
      <c r="N793" s="79" t="s">
        <v>4090</v>
      </c>
    </row>
    <row r="794" spans="2:14" x14ac:dyDescent="0.35">
      <c r="B794" s="91" t="s">
        <v>1506</v>
      </c>
      <c r="C794" s="71" t="s">
        <v>414</v>
      </c>
      <c r="D794" s="72" t="s">
        <v>1497</v>
      </c>
      <c r="E794" s="71" t="s">
        <v>107</v>
      </c>
      <c r="F794" s="71" t="s">
        <v>1499</v>
      </c>
      <c r="G794" s="73" t="s">
        <v>1506</v>
      </c>
      <c r="H794" s="73" t="s">
        <v>1499</v>
      </c>
      <c r="I794" s="71" t="s">
        <v>1423</v>
      </c>
      <c r="J794" s="72" t="s">
        <v>173</v>
      </c>
      <c r="K794" s="71" t="s">
        <v>12</v>
      </c>
      <c r="L794" s="74">
        <v>138054.69662921346</v>
      </c>
      <c r="M794" s="78" t="s">
        <v>1302</v>
      </c>
      <c r="N794" s="79" t="s">
        <v>4090</v>
      </c>
    </row>
    <row r="795" spans="2:14" x14ac:dyDescent="0.35">
      <c r="B795" s="91" t="s">
        <v>1507</v>
      </c>
      <c r="C795" s="71" t="s">
        <v>414</v>
      </c>
      <c r="D795" s="72" t="s">
        <v>1497</v>
      </c>
      <c r="E795" s="71" t="s">
        <v>391</v>
      </c>
      <c r="F795" s="71" t="s">
        <v>1500</v>
      </c>
      <c r="G795" s="73" t="s">
        <v>1507</v>
      </c>
      <c r="H795" s="73" t="s">
        <v>1500</v>
      </c>
      <c r="I795" s="71" t="s">
        <v>1423</v>
      </c>
      <c r="J795" s="72" t="s">
        <v>173</v>
      </c>
      <c r="K795" s="71" t="s">
        <v>12</v>
      </c>
      <c r="L795" s="74">
        <v>69026.741573033709</v>
      </c>
      <c r="M795" s="78" t="s">
        <v>1302</v>
      </c>
      <c r="N795" s="79" t="s">
        <v>4090</v>
      </c>
    </row>
    <row r="796" spans="2:14" x14ac:dyDescent="0.35">
      <c r="B796" s="91" t="s">
        <v>1509</v>
      </c>
      <c r="C796" s="71" t="s">
        <v>1495</v>
      </c>
      <c r="D796" s="72" t="s">
        <v>1496</v>
      </c>
      <c r="E796" s="71" t="s">
        <v>16</v>
      </c>
      <c r="F796" s="71" t="s">
        <v>1495</v>
      </c>
      <c r="G796" s="73" t="s">
        <v>1509</v>
      </c>
      <c r="H796" s="73" t="s">
        <v>1495</v>
      </c>
      <c r="I796" s="71" t="s">
        <v>1424</v>
      </c>
      <c r="J796" s="72" t="s">
        <v>170</v>
      </c>
      <c r="K796" s="71" t="s">
        <v>12</v>
      </c>
      <c r="L796" s="74">
        <v>120.78370786516854</v>
      </c>
      <c r="M796" s="78" t="s">
        <v>1302</v>
      </c>
      <c r="N796" s="76" t="s">
        <v>1304</v>
      </c>
    </row>
    <row r="797" spans="2:14" x14ac:dyDescent="0.35">
      <c r="B797" s="91" t="s">
        <v>1513</v>
      </c>
      <c r="C797" s="71" t="s">
        <v>414</v>
      </c>
      <c r="D797" s="72" t="s">
        <v>1497</v>
      </c>
      <c r="E797" s="71" t="s">
        <v>107</v>
      </c>
      <c r="F797" s="71" t="s">
        <v>1499</v>
      </c>
      <c r="G797" s="73" t="s">
        <v>1513</v>
      </c>
      <c r="H797" s="73" t="s">
        <v>4208</v>
      </c>
      <c r="I797" s="71" t="s">
        <v>1424</v>
      </c>
      <c r="J797" s="72" t="s">
        <v>170</v>
      </c>
      <c r="K797" s="71" t="s">
        <v>12</v>
      </c>
      <c r="L797" s="74">
        <v>12079.790262172284</v>
      </c>
      <c r="M797" s="78" t="s">
        <v>1302</v>
      </c>
      <c r="N797" s="76" t="s">
        <v>1304</v>
      </c>
    </row>
    <row r="798" spans="2:14" x14ac:dyDescent="0.35">
      <c r="B798" s="91" t="s">
        <v>1514</v>
      </c>
      <c r="C798" s="71" t="s">
        <v>414</v>
      </c>
      <c r="D798" s="72" t="s">
        <v>1497</v>
      </c>
      <c r="E798" s="71" t="s">
        <v>391</v>
      </c>
      <c r="F798" s="71" t="s">
        <v>1500</v>
      </c>
      <c r="G798" s="73" t="s">
        <v>1514</v>
      </c>
      <c r="H798" s="73" t="s">
        <v>1500</v>
      </c>
      <c r="I798" s="71" t="s">
        <v>1424</v>
      </c>
      <c r="J798" s="72" t="s">
        <v>170</v>
      </c>
      <c r="K798" s="71" t="s">
        <v>12</v>
      </c>
      <c r="L798" s="74">
        <v>6039.8426966292136</v>
      </c>
      <c r="M798" s="78" t="s">
        <v>1302</v>
      </c>
      <c r="N798" s="76" t="s">
        <v>1304</v>
      </c>
    </row>
    <row r="799" spans="2:14" x14ac:dyDescent="0.35">
      <c r="B799" s="91" t="s">
        <v>1682</v>
      </c>
      <c r="C799" s="71" t="s">
        <v>1660</v>
      </c>
      <c r="D799" s="72" t="s">
        <v>1659</v>
      </c>
      <c r="E799" s="71" t="s">
        <v>16</v>
      </c>
      <c r="F799" s="71" t="s">
        <v>1660</v>
      </c>
      <c r="G799" s="73" t="s">
        <v>1682</v>
      </c>
      <c r="H799" s="73" t="s">
        <v>1660</v>
      </c>
      <c r="I799" s="71" t="s">
        <v>1425</v>
      </c>
      <c r="J799" s="72" t="s">
        <v>170</v>
      </c>
      <c r="K799" s="71" t="s">
        <v>12</v>
      </c>
      <c r="L799" s="74">
        <v>6.3033707865168545</v>
      </c>
      <c r="M799" s="75" t="s">
        <v>1303</v>
      </c>
      <c r="N799" s="76" t="s">
        <v>1304</v>
      </c>
    </row>
    <row r="800" spans="2:14" x14ac:dyDescent="0.35">
      <c r="B800" s="91" t="s">
        <v>1683</v>
      </c>
      <c r="C800" s="71" t="s">
        <v>1662</v>
      </c>
      <c r="D800" s="72" t="s">
        <v>835</v>
      </c>
      <c r="E800" s="71" t="s">
        <v>1661</v>
      </c>
      <c r="F800" s="71" t="s">
        <v>1662</v>
      </c>
      <c r="G800" s="73" t="s">
        <v>1683</v>
      </c>
      <c r="H800" s="73" t="s">
        <v>1662</v>
      </c>
      <c r="I800" s="71" t="s">
        <v>1425</v>
      </c>
      <c r="J800" s="72" t="s">
        <v>170</v>
      </c>
      <c r="K800" s="71" t="s">
        <v>12</v>
      </c>
      <c r="L800" s="74">
        <v>1724.1123595505619</v>
      </c>
      <c r="M800" s="75" t="s">
        <v>1303</v>
      </c>
      <c r="N800" s="76" t="s">
        <v>1304</v>
      </c>
    </row>
    <row r="801" spans="2:14" x14ac:dyDescent="0.35">
      <c r="B801" s="91" t="s">
        <v>1684</v>
      </c>
      <c r="C801" s="85" t="s">
        <v>1664</v>
      </c>
      <c r="D801" s="72" t="s">
        <v>835</v>
      </c>
      <c r="E801" s="71" t="s">
        <v>1663</v>
      </c>
      <c r="F801" s="71" t="s">
        <v>1664</v>
      </c>
      <c r="G801" s="73" t="s">
        <v>1684</v>
      </c>
      <c r="H801" s="73" t="s">
        <v>1664</v>
      </c>
      <c r="I801" s="71" t="s">
        <v>1425</v>
      </c>
      <c r="J801" s="72" t="s">
        <v>170</v>
      </c>
      <c r="K801" s="71" t="s">
        <v>12</v>
      </c>
      <c r="L801" s="74">
        <v>1957.3033707865168</v>
      </c>
      <c r="M801" s="75" t="s">
        <v>1303</v>
      </c>
      <c r="N801" s="76" t="s">
        <v>1304</v>
      </c>
    </row>
    <row r="802" spans="2:14" x14ac:dyDescent="0.35">
      <c r="B802" s="91" t="s">
        <v>1687</v>
      </c>
      <c r="C802" s="82" t="s">
        <v>1668</v>
      </c>
      <c r="D802" s="72" t="s">
        <v>870</v>
      </c>
      <c r="E802" s="71" t="s">
        <v>1667</v>
      </c>
      <c r="F802" s="71" t="s">
        <v>1668</v>
      </c>
      <c r="G802" s="73" t="s">
        <v>1687</v>
      </c>
      <c r="H802" s="73" t="s">
        <v>1668</v>
      </c>
      <c r="I802" s="71" t="s">
        <v>1425</v>
      </c>
      <c r="J802" s="72" t="s">
        <v>170</v>
      </c>
      <c r="K802" s="71" t="s">
        <v>12</v>
      </c>
      <c r="L802" s="74">
        <v>1699.5617977528088</v>
      </c>
      <c r="M802" s="75" t="s">
        <v>1303</v>
      </c>
      <c r="N802" s="76" t="s">
        <v>1304</v>
      </c>
    </row>
    <row r="803" spans="2:14" x14ac:dyDescent="0.35">
      <c r="B803" s="91" t="s">
        <v>1688</v>
      </c>
      <c r="C803" s="85" t="s">
        <v>1670</v>
      </c>
      <c r="D803" s="72" t="s">
        <v>870</v>
      </c>
      <c r="E803" s="71" t="s">
        <v>1669</v>
      </c>
      <c r="F803" s="71" t="s">
        <v>1670</v>
      </c>
      <c r="G803" s="73" t="s">
        <v>1688</v>
      </c>
      <c r="H803" s="73" t="s">
        <v>1670</v>
      </c>
      <c r="I803" s="71" t="s">
        <v>1425</v>
      </c>
      <c r="J803" s="72" t="s">
        <v>170</v>
      </c>
      <c r="K803" s="71" t="s">
        <v>12</v>
      </c>
      <c r="L803" s="74">
        <v>1932.7528089887642</v>
      </c>
      <c r="M803" s="75" t="s">
        <v>1303</v>
      </c>
      <c r="N803" s="76" t="s">
        <v>1304</v>
      </c>
    </row>
    <row r="804" spans="2:14" x14ac:dyDescent="0.35">
      <c r="B804" s="91" t="s">
        <v>1689</v>
      </c>
      <c r="C804" s="82" t="s">
        <v>1671</v>
      </c>
      <c r="D804" s="72" t="s">
        <v>1475</v>
      </c>
      <c r="E804" s="71" t="s">
        <v>357</v>
      </c>
      <c r="F804" s="71" t="s">
        <v>1671</v>
      </c>
      <c r="G804" s="73" t="s">
        <v>1689</v>
      </c>
      <c r="H804" s="73" t="s">
        <v>1671</v>
      </c>
      <c r="I804" s="71" t="s">
        <v>1425</v>
      </c>
      <c r="J804" s="72" t="s">
        <v>170</v>
      </c>
      <c r="K804" s="71" t="s">
        <v>12</v>
      </c>
      <c r="L804" s="74">
        <v>2902.2359550561796</v>
      </c>
      <c r="M804" s="75" t="s">
        <v>1303</v>
      </c>
      <c r="N804" s="76" t="s">
        <v>1304</v>
      </c>
    </row>
    <row r="805" spans="2:14" x14ac:dyDescent="0.35">
      <c r="B805" s="91" t="s">
        <v>1690</v>
      </c>
      <c r="C805" s="85" t="s">
        <v>1672</v>
      </c>
      <c r="D805" s="72" t="s">
        <v>1475</v>
      </c>
      <c r="E805" s="71" t="s">
        <v>347</v>
      </c>
      <c r="F805" s="71" t="s">
        <v>1672</v>
      </c>
      <c r="G805" s="73" t="s">
        <v>1690</v>
      </c>
      <c r="H805" s="73" t="s">
        <v>1672</v>
      </c>
      <c r="I805" s="71" t="s">
        <v>1425</v>
      </c>
      <c r="J805" s="72" t="s">
        <v>170</v>
      </c>
      <c r="K805" s="71" t="s">
        <v>12</v>
      </c>
      <c r="L805" s="74">
        <v>2552.4606741573034</v>
      </c>
      <c r="M805" s="75" t="s">
        <v>1303</v>
      </c>
      <c r="N805" s="76" t="s">
        <v>1304</v>
      </c>
    </row>
    <row r="806" spans="2:14" x14ac:dyDescent="0.35">
      <c r="B806" s="91" t="s">
        <v>1673</v>
      </c>
      <c r="C806" s="82" t="s">
        <v>1660</v>
      </c>
      <c r="D806" s="72" t="s">
        <v>1659</v>
      </c>
      <c r="E806" s="71" t="s">
        <v>16</v>
      </c>
      <c r="F806" s="71" t="s">
        <v>1660</v>
      </c>
      <c r="G806" s="72" t="s">
        <v>1673</v>
      </c>
      <c r="H806" s="73" t="s">
        <v>1660</v>
      </c>
      <c r="I806" s="71" t="s">
        <v>1424</v>
      </c>
      <c r="J806" s="72" t="s">
        <v>170</v>
      </c>
      <c r="K806" s="71" t="s">
        <v>12</v>
      </c>
      <c r="L806" s="74">
        <v>5.5187265917602994</v>
      </c>
      <c r="M806" s="78" t="s">
        <v>1302</v>
      </c>
      <c r="N806" s="76" t="s">
        <v>1304</v>
      </c>
    </row>
    <row r="807" spans="2:14" x14ac:dyDescent="0.35">
      <c r="B807" s="91" t="s">
        <v>1674</v>
      </c>
      <c r="C807" s="85" t="s">
        <v>1662</v>
      </c>
      <c r="D807" s="72" t="s">
        <v>835</v>
      </c>
      <c r="E807" s="71" t="s">
        <v>1661</v>
      </c>
      <c r="F807" s="71" t="s">
        <v>1662</v>
      </c>
      <c r="G807" s="72" t="s">
        <v>1674</v>
      </c>
      <c r="H807" s="73" t="s">
        <v>1662</v>
      </c>
      <c r="I807" s="71" t="s">
        <v>1424</v>
      </c>
      <c r="J807" s="72" t="s">
        <v>170</v>
      </c>
      <c r="K807" s="71" t="s">
        <v>12</v>
      </c>
      <c r="L807" s="74">
        <v>1629.2865168539327</v>
      </c>
      <c r="M807" s="78" t="s">
        <v>1302</v>
      </c>
      <c r="N807" s="76" t="s">
        <v>1304</v>
      </c>
    </row>
    <row r="808" spans="2:14" x14ac:dyDescent="0.35">
      <c r="B808" s="91" t="s">
        <v>1675</v>
      </c>
      <c r="C808" s="82" t="s">
        <v>1664</v>
      </c>
      <c r="D808" s="72" t="s">
        <v>835</v>
      </c>
      <c r="E808" s="71" t="s">
        <v>1663</v>
      </c>
      <c r="F808" s="71" t="s">
        <v>1664</v>
      </c>
      <c r="G808" s="72" t="s">
        <v>1675</v>
      </c>
      <c r="H808" s="73" t="s">
        <v>1664</v>
      </c>
      <c r="I808" s="71" t="s">
        <v>1424</v>
      </c>
      <c r="J808" s="72" t="s">
        <v>170</v>
      </c>
      <c r="K808" s="71" t="s">
        <v>12</v>
      </c>
      <c r="L808" s="74">
        <v>1849.6376404494383</v>
      </c>
      <c r="M808" s="78" t="s">
        <v>1302</v>
      </c>
      <c r="N808" s="76" t="s">
        <v>1304</v>
      </c>
    </row>
    <row r="809" spans="2:14" x14ac:dyDescent="0.35">
      <c r="B809" s="91" t="s">
        <v>1678</v>
      </c>
      <c r="C809" s="85" t="s">
        <v>1668</v>
      </c>
      <c r="D809" s="72" t="s">
        <v>870</v>
      </c>
      <c r="E809" s="71" t="s">
        <v>1667</v>
      </c>
      <c r="F809" s="71" t="s">
        <v>1668</v>
      </c>
      <c r="G809" s="72" t="s">
        <v>1678</v>
      </c>
      <c r="H809" s="73" t="s">
        <v>1668</v>
      </c>
      <c r="I809" s="71" t="s">
        <v>1424</v>
      </c>
      <c r="J809" s="72" t="s">
        <v>170</v>
      </c>
      <c r="K809" s="71" t="s">
        <v>12</v>
      </c>
      <c r="L809" s="74">
        <v>1606.1011235955057</v>
      </c>
      <c r="M809" s="78" t="s">
        <v>1302</v>
      </c>
      <c r="N809" s="76" t="s">
        <v>1304</v>
      </c>
    </row>
    <row r="810" spans="2:14" x14ac:dyDescent="0.35">
      <c r="B810" s="91" t="s">
        <v>1679</v>
      </c>
      <c r="C810" s="82" t="s">
        <v>1670</v>
      </c>
      <c r="D810" s="72" t="s">
        <v>870</v>
      </c>
      <c r="E810" s="71" t="s">
        <v>1669</v>
      </c>
      <c r="F810" s="71" t="s">
        <v>1670</v>
      </c>
      <c r="G810" s="72" t="s">
        <v>1679</v>
      </c>
      <c r="H810" s="73" t="s">
        <v>1670</v>
      </c>
      <c r="I810" s="71" t="s">
        <v>1424</v>
      </c>
      <c r="J810" s="72" t="s">
        <v>170</v>
      </c>
      <c r="K810" s="71" t="s">
        <v>12</v>
      </c>
      <c r="L810" s="74">
        <v>1826.4503745318352</v>
      </c>
      <c r="M810" s="78" t="s">
        <v>1302</v>
      </c>
      <c r="N810" s="76" t="s">
        <v>1304</v>
      </c>
    </row>
    <row r="811" spans="2:14" x14ac:dyDescent="0.35">
      <c r="B811" s="91" t="s">
        <v>1680</v>
      </c>
      <c r="C811" s="85" t="s">
        <v>1671</v>
      </c>
      <c r="D811" s="72" t="s">
        <v>1475</v>
      </c>
      <c r="E811" s="71" t="s">
        <v>357</v>
      </c>
      <c r="F811" s="71" t="s">
        <v>1671</v>
      </c>
      <c r="G811" s="72" t="s">
        <v>1680</v>
      </c>
      <c r="H811" s="73" t="s">
        <v>1671</v>
      </c>
      <c r="I811" s="71" t="s">
        <v>1424</v>
      </c>
      <c r="J811" s="72" t="s">
        <v>170</v>
      </c>
      <c r="K811" s="71" t="s">
        <v>12</v>
      </c>
      <c r="L811" s="74">
        <v>2742.6086142322097</v>
      </c>
      <c r="M811" s="78" t="s">
        <v>1302</v>
      </c>
      <c r="N811" s="76" t="s">
        <v>1304</v>
      </c>
    </row>
    <row r="812" spans="2:14" x14ac:dyDescent="0.35">
      <c r="B812" s="91" t="s">
        <v>1681</v>
      </c>
      <c r="C812" s="82" t="s">
        <v>1672</v>
      </c>
      <c r="D812" s="72" t="s">
        <v>1475</v>
      </c>
      <c r="E812" s="71" t="s">
        <v>347</v>
      </c>
      <c r="F812" s="71" t="s">
        <v>1672</v>
      </c>
      <c r="G812" s="72" t="s">
        <v>1681</v>
      </c>
      <c r="H812" s="73" t="s">
        <v>1672</v>
      </c>
      <c r="I812" s="71" t="s">
        <v>1424</v>
      </c>
      <c r="J812" s="72" t="s">
        <v>170</v>
      </c>
      <c r="K812" s="71" t="s">
        <v>12</v>
      </c>
      <c r="L812" s="74">
        <v>2412.0842696629215</v>
      </c>
      <c r="M812" s="78" t="s">
        <v>1302</v>
      </c>
      <c r="N812" s="76" t="s">
        <v>1304</v>
      </c>
    </row>
    <row r="813" spans="2:14" x14ac:dyDescent="0.35">
      <c r="B813" s="91" t="s">
        <v>1691</v>
      </c>
      <c r="C813" s="85" t="s">
        <v>1660</v>
      </c>
      <c r="D813" s="72" t="s">
        <v>1659</v>
      </c>
      <c r="E813" s="71" t="s">
        <v>16</v>
      </c>
      <c r="F813" s="71" t="s">
        <v>1660</v>
      </c>
      <c r="G813" s="72" t="s">
        <v>1691</v>
      </c>
      <c r="H813" s="73" t="s">
        <v>1660</v>
      </c>
      <c r="I813" s="71" t="s">
        <v>1423</v>
      </c>
      <c r="J813" s="72" t="s">
        <v>173</v>
      </c>
      <c r="K813" s="71" t="s">
        <v>12</v>
      </c>
      <c r="L813" s="74">
        <v>63.011235955056179</v>
      </c>
      <c r="M813" s="78" t="s">
        <v>1302</v>
      </c>
      <c r="N813" s="79" t="s">
        <v>4090</v>
      </c>
    </row>
    <row r="814" spans="2:14" x14ac:dyDescent="0.35">
      <c r="B814" s="91" t="s">
        <v>1692</v>
      </c>
      <c r="C814" s="82" t="s">
        <v>1662</v>
      </c>
      <c r="D814" s="72" t="s">
        <v>835</v>
      </c>
      <c r="E814" s="71" t="s">
        <v>1661</v>
      </c>
      <c r="F814" s="71" t="s">
        <v>1662</v>
      </c>
      <c r="G814" s="72" t="s">
        <v>1692</v>
      </c>
      <c r="H814" s="73" t="s">
        <v>1662</v>
      </c>
      <c r="I814" s="71" t="s">
        <v>1423</v>
      </c>
      <c r="J814" s="72" t="s">
        <v>173</v>
      </c>
      <c r="K814" s="71" t="s">
        <v>12</v>
      </c>
      <c r="L814" s="74">
        <v>18620.404494382023</v>
      </c>
      <c r="M814" s="78" t="s">
        <v>1302</v>
      </c>
      <c r="N814" s="79" t="s">
        <v>4090</v>
      </c>
    </row>
    <row r="815" spans="2:14" x14ac:dyDescent="0.35">
      <c r="B815" s="91" t="s">
        <v>1693</v>
      </c>
      <c r="C815" s="71" t="s">
        <v>1664</v>
      </c>
      <c r="D815" s="72" t="s">
        <v>835</v>
      </c>
      <c r="E815" s="71" t="s">
        <v>1663</v>
      </c>
      <c r="F815" s="71" t="s">
        <v>1664</v>
      </c>
      <c r="G815" s="72" t="s">
        <v>1693</v>
      </c>
      <c r="H815" s="73" t="s">
        <v>1664</v>
      </c>
      <c r="I815" s="71" t="s">
        <v>1423</v>
      </c>
      <c r="J815" s="72" t="s">
        <v>173</v>
      </c>
      <c r="K815" s="71" t="s">
        <v>12</v>
      </c>
      <c r="L815" s="74">
        <v>21138.764044943819</v>
      </c>
      <c r="M815" s="78" t="s">
        <v>1302</v>
      </c>
      <c r="N815" s="79" t="s">
        <v>4090</v>
      </c>
    </row>
    <row r="816" spans="2:14" x14ac:dyDescent="0.35">
      <c r="B816" s="91" t="s">
        <v>1696</v>
      </c>
      <c r="C816" s="71" t="s">
        <v>1668</v>
      </c>
      <c r="D816" s="72" t="s">
        <v>870</v>
      </c>
      <c r="E816" s="71" t="s">
        <v>1667</v>
      </c>
      <c r="F816" s="71" t="s">
        <v>1668</v>
      </c>
      <c r="G816" s="72" t="s">
        <v>1696</v>
      </c>
      <c r="H816" s="73" t="s">
        <v>1668</v>
      </c>
      <c r="I816" s="71" t="s">
        <v>1423</v>
      </c>
      <c r="J816" s="72" t="s">
        <v>173</v>
      </c>
      <c r="K816" s="71" t="s">
        <v>12</v>
      </c>
      <c r="L816" s="74">
        <v>18355.370786516854</v>
      </c>
      <c r="M816" s="78" t="s">
        <v>1302</v>
      </c>
      <c r="N816" s="79" t="s">
        <v>4090</v>
      </c>
    </row>
    <row r="817" spans="2:14" x14ac:dyDescent="0.35">
      <c r="B817" s="91" t="s">
        <v>1697</v>
      </c>
      <c r="C817" s="71" t="s">
        <v>1670</v>
      </c>
      <c r="D817" s="72" t="s">
        <v>870</v>
      </c>
      <c r="E817" s="71" t="s">
        <v>1669</v>
      </c>
      <c r="F817" s="71" t="s">
        <v>1670</v>
      </c>
      <c r="G817" s="72" t="s">
        <v>1697</v>
      </c>
      <c r="H817" s="73" t="s">
        <v>1670</v>
      </c>
      <c r="I817" s="71" t="s">
        <v>1423</v>
      </c>
      <c r="J817" s="72" t="s">
        <v>173</v>
      </c>
      <c r="K817" s="71" t="s">
        <v>12</v>
      </c>
      <c r="L817" s="74">
        <v>20873.73033707865</v>
      </c>
      <c r="M817" s="78" t="s">
        <v>1302</v>
      </c>
      <c r="N817" s="79" t="s">
        <v>4090</v>
      </c>
    </row>
    <row r="818" spans="2:14" x14ac:dyDescent="0.35">
      <c r="B818" s="91" t="s">
        <v>1698</v>
      </c>
      <c r="C818" s="71" t="s">
        <v>1671</v>
      </c>
      <c r="D818" s="72" t="s">
        <v>1475</v>
      </c>
      <c r="E818" s="71" t="s">
        <v>357</v>
      </c>
      <c r="F818" s="71" t="s">
        <v>1671</v>
      </c>
      <c r="G818" s="72" t="s">
        <v>1698</v>
      </c>
      <c r="H818" s="73" t="s">
        <v>1671</v>
      </c>
      <c r="I818" s="71" t="s">
        <v>1423</v>
      </c>
      <c r="J818" s="72" t="s">
        <v>173</v>
      </c>
      <c r="K818" s="71" t="s">
        <v>12</v>
      </c>
      <c r="L818" s="74">
        <v>31344.168539325845</v>
      </c>
      <c r="M818" s="78" t="s">
        <v>1302</v>
      </c>
      <c r="N818" s="79" t="s">
        <v>4090</v>
      </c>
    </row>
    <row r="819" spans="2:14" x14ac:dyDescent="0.35">
      <c r="B819" s="91" t="s">
        <v>1699</v>
      </c>
      <c r="C819" s="71" t="s">
        <v>1672</v>
      </c>
      <c r="D819" s="72" t="s">
        <v>1475</v>
      </c>
      <c r="E819" s="71" t="s">
        <v>347</v>
      </c>
      <c r="F819" s="71" t="s">
        <v>1672</v>
      </c>
      <c r="G819" s="72" t="s">
        <v>1699</v>
      </c>
      <c r="H819" s="73" t="s">
        <v>1672</v>
      </c>
      <c r="I819" s="71" t="s">
        <v>1423</v>
      </c>
      <c r="J819" s="72" t="s">
        <v>173</v>
      </c>
      <c r="K819" s="71" t="s">
        <v>12</v>
      </c>
      <c r="L819" s="74">
        <v>27566.629213483146</v>
      </c>
      <c r="M819" s="78" t="s">
        <v>1302</v>
      </c>
      <c r="N819" s="79" t="s">
        <v>4090</v>
      </c>
    </row>
    <row r="820" spans="2:14" x14ac:dyDescent="0.35">
      <c r="B820" s="91" t="s">
        <v>214</v>
      </c>
      <c r="C820" s="71" t="s">
        <v>1775</v>
      </c>
      <c r="D820" s="72" t="s">
        <v>1776</v>
      </c>
      <c r="E820" s="71" t="s">
        <v>11</v>
      </c>
      <c r="F820" s="71" t="s">
        <v>1775</v>
      </c>
      <c r="G820" s="72" t="s">
        <v>214</v>
      </c>
      <c r="H820" s="73" t="s">
        <v>4209</v>
      </c>
      <c r="I820" s="71" t="s">
        <v>1425</v>
      </c>
      <c r="J820" s="72" t="s">
        <v>170</v>
      </c>
      <c r="K820" s="71" t="s">
        <v>12</v>
      </c>
      <c r="L820" s="74">
        <v>3221.3146067415728</v>
      </c>
      <c r="M820" s="75" t="s">
        <v>1303</v>
      </c>
      <c r="N820" s="76" t="s">
        <v>1304</v>
      </c>
    </row>
    <row r="821" spans="2:14" x14ac:dyDescent="0.35">
      <c r="B821" s="91" t="s">
        <v>215</v>
      </c>
      <c r="C821" s="72" t="s">
        <v>1775</v>
      </c>
      <c r="D821" s="71" t="s">
        <v>1776</v>
      </c>
      <c r="E821" s="73" t="s">
        <v>11</v>
      </c>
      <c r="F821" s="71" t="s">
        <v>1775</v>
      </c>
      <c r="G821" s="72" t="s">
        <v>215</v>
      </c>
      <c r="H821" s="73" t="s">
        <v>4209</v>
      </c>
      <c r="I821" s="71" t="s">
        <v>1424</v>
      </c>
      <c r="J821" s="72" t="s">
        <v>170</v>
      </c>
      <c r="K821" s="71" t="s">
        <v>12</v>
      </c>
      <c r="L821" s="74">
        <v>2818.6395131086142</v>
      </c>
      <c r="M821" s="78" t="s">
        <v>1302</v>
      </c>
      <c r="N821" s="76" t="s">
        <v>1304</v>
      </c>
    </row>
    <row r="822" spans="2:14" x14ac:dyDescent="0.35">
      <c r="B822" s="91" t="s">
        <v>216</v>
      </c>
      <c r="C822" s="71" t="s">
        <v>1775</v>
      </c>
      <c r="D822" s="72" t="s">
        <v>1776</v>
      </c>
      <c r="E822" s="71" t="s">
        <v>11</v>
      </c>
      <c r="F822" s="71" t="s">
        <v>1775</v>
      </c>
      <c r="G822" s="72" t="s">
        <v>216</v>
      </c>
      <c r="H822" s="73" t="s">
        <v>4209</v>
      </c>
      <c r="I822" s="71" t="s">
        <v>1423</v>
      </c>
      <c r="J822" s="72" t="s">
        <v>173</v>
      </c>
      <c r="K822" s="71" t="s">
        <v>12</v>
      </c>
      <c r="L822" s="74">
        <v>32213.044943820223</v>
      </c>
      <c r="M822" s="78" t="s">
        <v>1302</v>
      </c>
      <c r="N822" s="79" t="s">
        <v>4090</v>
      </c>
    </row>
    <row r="823" spans="2:14" x14ac:dyDescent="0.35">
      <c r="B823" s="91" t="s">
        <v>1757</v>
      </c>
      <c r="C823" s="71" t="s">
        <v>1777</v>
      </c>
      <c r="D823" s="72" t="s">
        <v>1778</v>
      </c>
      <c r="E823" s="71" t="s">
        <v>108</v>
      </c>
      <c r="F823" s="71" t="s">
        <v>1779</v>
      </c>
      <c r="G823" s="72" t="s">
        <v>1757</v>
      </c>
      <c r="H823" s="73" t="s">
        <v>1779</v>
      </c>
      <c r="I823" s="71" t="s">
        <v>1425</v>
      </c>
      <c r="J823" s="72" t="s">
        <v>170</v>
      </c>
      <c r="K823" s="71" t="s">
        <v>12</v>
      </c>
      <c r="L823" s="74">
        <v>22.123595505617978</v>
      </c>
      <c r="M823" s="75" t="s">
        <v>1303</v>
      </c>
      <c r="N823" s="76" t="s">
        <v>1304</v>
      </c>
    </row>
    <row r="824" spans="2:14" x14ac:dyDescent="0.35">
      <c r="B824" s="91" t="s">
        <v>1758</v>
      </c>
      <c r="C824" s="71" t="s">
        <v>1777</v>
      </c>
      <c r="D824" s="72" t="s">
        <v>1778</v>
      </c>
      <c r="E824" s="71" t="s">
        <v>108</v>
      </c>
      <c r="F824" s="71" t="s">
        <v>1779</v>
      </c>
      <c r="G824" s="72" t="s">
        <v>1758</v>
      </c>
      <c r="H824" s="73" t="s">
        <v>1779</v>
      </c>
      <c r="I824" s="71" t="s">
        <v>1424</v>
      </c>
      <c r="J824" s="72" t="s">
        <v>170</v>
      </c>
      <c r="K824" s="71" t="s">
        <v>12</v>
      </c>
      <c r="L824" s="74">
        <v>19.35580524344569</v>
      </c>
      <c r="M824" s="78" t="s">
        <v>1302</v>
      </c>
      <c r="N824" s="76" t="s">
        <v>1304</v>
      </c>
    </row>
    <row r="825" spans="2:14" x14ac:dyDescent="0.35">
      <c r="B825" s="91" t="s">
        <v>1759</v>
      </c>
      <c r="C825" s="71" t="s">
        <v>1777</v>
      </c>
      <c r="D825" s="72" t="s">
        <v>1778</v>
      </c>
      <c r="E825" s="71" t="s">
        <v>108</v>
      </c>
      <c r="F825" s="71" t="s">
        <v>1779</v>
      </c>
      <c r="G825" s="72" t="s">
        <v>1759</v>
      </c>
      <c r="H825" s="73" t="s">
        <v>1779</v>
      </c>
      <c r="I825" s="71" t="s">
        <v>1423</v>
      </c>
      <c r="J825" s="72" t="s">
        <v>173</v>
      </c>
      <c r="K825" s="71" t="s">
        <v>12</v>
      </c>
      <c r="L825" s="74">
        <v>221.17977528089887</v>
      </c>
      <c r="M825" s="78" t="s">
        <v>1302</v>
      </c>
      <c r="N825" s="79" t="s">
        <v>4090</v>
      </c>
    </row>
    <row r="826" spans="2:14" x14ac:dyDescent="0.35">
      <c r="B826" s="91" t="s">
        <v>1760</v>
      </c>
      <c r="C826" s="71" t="s">
        <v>1777</v>
      </c>
      <c r="D826" s="72" t="s">
        <v>1778</v>
      </c>
      <c r="E826" s="71" t="s">
        <v>367</v>
      </c>
      <c r="F826" s="71" t="s">
        <v>1780</v>
      </c>
      <c r="G826" s="72" t="s">
        <v>1760</v>
      </c>
      <c r="H826" s="73" t="s">
        <v>1780</v>
      </c>
      <c r="I826" s="71" t="s">
        <v>1425</v>
      </c>
      <c r="J826" s="72" t="s">
        <v>170</v>
      </c>
      <c r="K826" s="71" t="s">
        <v>12</v>
      </c>
      <c r="L826" s="74">
        <v>51.573033707865164</v>
      </c>
      <c r="M826" s="75" t="s">
        <v>1303</v>
      </c>
      <c r="N826" s="76" t="s">
        <v>1304</v>
      </c>
    </row>
    <row r="827" spans="2:14" x14ac:dyDescent="0.35">
      <c r="B827" s="91" t="s">
        <v>1761</v>
      </c>
      <c r="C827" s="71" t="s">
        <v>1777</v>
      </c>
      <c r="D827" s="72" t="s">
        <v>1778</v>
      </c>
      <c r="E827" s="71" t="s">
        <v>367</v>
      </c>
      <c r="F827" s="71" t="s">
        <v>1780</v>
      </c>
      <c r="G827" s="72" t="s">
        <v>1761</v>
      </c>
      <c r="H827" s="73" t="s">
        <v>1780</v>
      </c>
      <c r="I827" s="71" t="s">
        <v>1424</v>
      </c>
      <c r="J827" s="72" t="s">
        <v>170</v>
      </c>
      <c r="K827" s="71" t="s">
        <v>12</v>
      </c>
      <c r="L827" s="74">
        <v>45.114232209737828</v>
      </c>
      <c r="M827" s="78" t="s">
        <v>1302</v>
      </c>
      <c r="N827" s="76" t="s">
        <v>1304</v>
      </c>
    </row>
    <row r="828" spans="2:14" x14ac:dyDescent="0.35">
      <c r="B828" s="91" t="s">
        <v>1762</v>
      </c>
      <c r="C828" s="71" t="s">
        <v>1777</v>
      </c>
      <c r="D828" s="72" t="s">
        <v>1778</v>
      </c>
      <c r="E828" s="71" t="s">
        <v>367</v>
      </c>
      <c r="F828" s="71" t="s">
        <v>1780</v>
      </c>
      <c r="G828" s="72" t="s">
        <v>1762</v>
      </c>
      <c r="H828" s="73" t="s">
        <v>1780</v>
      </c>
      <c r="I828" s="71" t="s">
        <v>1423</v>
      </c>
      <c r="J828" s="72" t="s">
        <v>173</v>
      </c>
      <c r="K828" s="71" t="s">
        <v>12</v>
      </c>
      <c r="L828" s="74">
        <v>515.66292134831463</v>
      </c>
      <c r="M828" s="78" t="s">
        <v>1302</v>
      </c>
      <c r="N828" s="79" t="s">
        <v>4090</v>
      </c>
    </row>
    <row r="829" spans="2:14" x14ac:dyDescent="0.35">
      <c r="B829" s="91" t="s">
        <v>1763</v>
      </c>
      <c r="C829" s="71" t="s">
        <v>1777</v>
      </c>
      <c r="D829" s="72" t="s">
        <v>1778</v>
      </c>
      <c r="E829" s="71" t="s">
        <v>107</v>
      </c>
      <c r="F829" s="71" t="s">
        <v>1781</v>
      </c>
      <c r="G829" s="72" t="s">
        <v>1763</v>
      </c>
      <c r="H829" s="73" t="s">
        <v>1781</v>
      </c>
      <c r="I829" s="71" t="s">
        <v>1425</v>
      </c>
      <c r="J829" s="72" t="s">
        <v>170</v>
      </c>
      <c r="K829" s="71" t="s">
        <v>12</v>
      </c>
      <c r="L829" s="74">
        <v>36.786516853932589</v>
      </c>
      <c r="M829" s="75" t="s">
        <v>1303</v>
      </c>
      <c r="N829" s="76" t="s">
        <v>1304</v>
      </c>
    </row>
    <row r="830" spans="2:14" x14ac:dyDescent="0.35">
      <c r="B830" s="91" t="s">
        <v>1764</v>
      </c>
      <c r="C830" s="71" t="s">
        <v>1777</v>
      </c>
      <c r="D830" s="72" t="s">
        <v>1778</v>
      </c>
      <c r="E830" s="71" t="s">
        <v>107</v>
      </c>
      <c r="F830" s="71" t="s">
        <v>1781</v>
      </c>
      <c r="G830" s="72" t="s">
        <v>1764</v>
      </c>
      <c r="H830" s="73" t="s">
        <v>1781</v>
      </c>
      <c r="I830" s="71" t="s">
        <v>1424</v>
      </c>
      <c r="J830" s="72" t="s">
        <v>170</v>
      </c>
      <c r="K830" s="71" t="s">
        <v>12</v>
      </c>
      <c r="L830" s="74">
        <v>32.176029962546814</v>
      </c>
      <c r="M830" s="78" t="s">
        <v>1302</v>
      </c>
      <c r="N830" s="76" t="s">
        <v>1304</v>
      </c>
    </row>
    <row r="831" spans="2:14" x14ac:dyDescent="0.35">
      <c r="B831" s="91" t="s">
        <v>1765</v>
      </c>
      <c r="C831" s="71" t="s">
        <v>1777</v>
      </c>
      <c r="D831" s="72" t="s">
        <v>1778</v>
      </c>
      <c r="E831" s="71" t="s">
        <v>107</v>
      </c>
      <c r="F831" s="71" t="s">
        <v>1781</v>
      </c>
      <c r="G831" s="72" t="s">
        <v>1765</v>
      </c>
      <c r="H831" s="73" t="s">
        <v>1781</v>
      </c>
      <c r="I831" s="71" t="s">
        <v>1423</v>
      </c>
      <c r="J831" s="72" t="s">
        <v>173</v>
      </c>
      <c r="K831" s="71" t="s">
        <v>12</v>
      </c>
      <c r="L831" s="74">
        <v>367.77528089887642</v>
      </c>
      <c r="M831" s="78" t="s">
        <v>1302</v>
      </c>
      <c r="N831" s="79" t="s">
        <v>4090</v>
      </c>
    </row>
    <row r="832" spans="2:14" x14ac:dyDescent="0.35">
      <c r="B832" s="91" t="s">
        <v>1766</v>
      </c>
      <c r="C832" s="71" t="s">
        <v>1782</v>
      </c>
      <c r="D832" s="72" t="s">
        <v>768</v>
      </c>
      <c r="E832" s="71" t="s">
        <v>277</v>
      </c>
      <c r="F832" s="71" t="s">
        <v>1782</v>
      </c>
      <c r="G832" s="72" t="s">
        <v>1766</v>
      </c>
      <c r="H832" s="73" t="s">
        <v>1782</v>
      </c>
      <c r="I832" s="71" t="s">
        <v>1424</v>
      </c>
      <c r="J832" s="72" t="s">
        <v>170</v>
      </c>
      <c r="K832" s="71" t="s">
        <v>12</v>
      </c>
      <c r="L832" s="74">
        <v>1449.511235955056</v>
      </c>
      <c r="M832" s="78" t="s">
        <v>1302</v>
      </c>
      <c r="N832" s="76" t="s">
        <v>1304</v>
      </c>
    </row>
    <row r="833" spans="2:14" x14ac:dyDescent="0.35">
      <c r="B833" s="91" t="s">
        <v>1767</v>
      </c>
      <c r="C833" s="71" t="s">
        <v>1782</v>
      </c>
      <c r="D833" s="72" t="s">
        <v>768</v>
      </c>
      <c r="E833" s="71" t="s">
        <v>277</v>
      </c>
      <c r="F833" s="71" t="s">
        <v>1782</v>
      </c>
      <c r="G833" s="72" t="s">
        <v>1767</v>
      </c>
      <c r="H833" s="73" t="s">
        <v>1782</v>
      </c>
      <c r="I833" s="71" t="s">
        <v>1425</v>
      </c>
      <c r="J833" s="72" t="s">
        <v>170</v>
      </c>
      <c r="K833" s="71" t="s">
        <v>12</v>
      </c>
      <c r="L833" s="74">
        <v>1656.5842696629213</v>
      </c>
      <c r="M833" s="75" t="s">
        <v>1303</v>
      </c>
      <c r="N833" s="76" t="s">
        <v>1304</v>
      </c>
    </row>
    <row r="834" spans="2:14" x14ac:dyDescent="0.35">
      <c r="B834" s="91" t="s">
        <v>1768</v>
      </c>
      <c r="C834" s="71" t="s">
        <v>1782</v>
      </c>
      <c r="D834" s="72" t="s">
        <v>768</v>
      </c>
      <c r="E834" s="71" t="s">
        <v>277</v>
      </c>
      <c r="F834" s="71" t="s">
        <v>1782</v>
      </c>
      <c r="G834" s="72" t="s">
        <v>1768</v>
      </c>
      <c r="H834" s="73" t="s">
        <v>1782</v>
      </c>
      <c r="I834" s="71" t="s">
        <v>1423</v>
      </c>
      <c r="J834" s="72" t="s">
        <v>173</v>
      </c>
      <c r="K834" s="71" t="s">
        <v>12</v>
      </c>
      <c r="L834" s="74">
        <v>16565.842696629214</v>
      </c>
      <c r="M834" s="78" t="s">
        <v>1302</v>
      </c>
      <c r="N834" s="79" t="s">
        <v>4090</v>
      </c>
    </row>
    <row r="835" spans="2:14" x14ac:dyDescent="0.35">
      <c r="B835" s="91" t="s">
        <v>1769</v>
      </c>
      <c r="C835" s="71" t="s">
        <v>1783</v>
      </c>
      <c r="D835" s="72" t="s">
        <v>1784</v>
      </c>
      <c r="E835" s="71" t="s">
        <v>29</v>
      </c>
      <c r="F835" s="71" t="s">
        <v>1783</v>
      </c>
      <c r="G835" s="72" t="s">
        <v>1769</v>
      </c>
      <c r="H835" s="73" t="s">
        <v>1783</v>
      </c>
      <c r="I835" s="71" t="s">
        <v>1424</v>
      </c>
      <c r="J835" s="72" t="s">
        <v>170</v>
      </c>
      <c r="K835" s="71" t="s">
        <v>12</v>
      </c>
      <c r="L835" s="74">
        <v>72478.610486891397</v>
      </c>
      <c r="M835" s="78" t="s">
        <v>1302</v>
      </c>
      <c r="N835" s="76" t="s">
        <v>1304</v>
      </c>
    </row>
    <row r="836" spans="2:14" x14ac:dyDescent="0.35">
      <c r="B836" s="91" t="s">
        <v>1770</v>
      </c>
      <c r="C836" s="71" t="s">
        <v>1783</v>
      </c>
      <c r="D836" s="72" t="s">
        <v>1784</v>
      </c>
      <c r="E836" s="71" t="s">
        <v>29</v>
      </c>
      <c r="F836" s="71" t="s">
        <v>1783</v>
      </c>
      <c r="G836" s="72" t="s">
        <v>1770</v>
      </c>
      <c r="H836" s="73" t="s">
        <v>1783</v>
      </c>
      <c r="I836" s="71" t="s">
        <v>1423</v>
      </c>
      <c r="J836" s="72" t="s">
        <v>173</v>
      </c>
      <c r="K836" s="71" t="s">
        <v>12</v>
      </c>
      <c r="L836" s="74">
        <v>828326.96629213484</v>
      </c>
      <c r="M836" s="78" t="s">
        <v>1302</v>
      </c>
      <c r="N836" s="79" t="s">
        <v>4090</v>
      </c>
    </row>
    <row r="837" spans="2:14" x14ac:dyDescent="0.35">
      <c r="B837" s="91" t="s">
        <v>1771</v>
      </c>
      <c r="C837" s="71" t="s">
        <v>1783</v>
      </c>
      <c r="D837" s="72" t="s">
        <v>1784</v>
      </c>
      <c r="E837" s="71" t="s">
        <v>29</v>
      </c>
      <c r="F837" s="71" t="s">
        <v>1783</v>
      </c>
      <c r="G837" s="72" t="s">
        <v>1771</v>
      </c>
      <c r="H837" s="73" t="s">
        <v>1783</v>
      </c>
      <c r="I837" s="71" t="s">
        <v>1425</v>
      </c>
      <c r="J837" s="72" t="s">
        <v>170</v>
      </c>
      <c r="K837" s="71" t="s">
        <v>12</v>
      </c>
      <c r="L837" s="74">
        <v>82832.696629213489</v>
      </c>
      <c r="M837" s="75" t="s">
        <v>1303</v>
      </c>
      <c r="N837" s="76" t="s">
        <v>1304</v>
      </c>
    </row>
    <row r="838" spans="2:14" x14ac:dyDescent="0.35">
      <c r="B838" s="91" t="s">
        <v>1772</v>
      </c>
      <c r="C838" s="71" t="s">
        <v>820</v>
      </c>
      <c r="D838" s="72" t="s">
        <v>821</v>
      </c>
      <c r="E838" s="71" t="s">
        <v>16</v>
      </c>
      <c r="F838" s="71" t="s">
        <v>1785</v>
      </c>
      <c r="G838" s="72" t="s">
        <v>1772</v>
      </c>
      <c r="H838" s="73" t="s">
        <v>1785</v>
      </c>
      <c r="I838" s="71" t="s">
        <v>1424</v>
      </c>
      <c r="J838" s="72" t="s">
        <v>170</v>
      </c>
      <c r="K838" s="71" t="s">
        <v>12</v>
      </c>
      <c r="L838" s="74">
        <v>45.114232209737828</v>
      </c>
      <c r="M838" s="78" t="s">
        <v>1302</v>
      </c>
      <c r="N838" s="76" t="s">
        <v>1304</v>
      </c>
    </row>
    <row r="839" spans="2:14" x14ac:dyDescent="0.35">
      <c r="B839" s="91" t="s">
        <v>1773</v>
      </c>
      <c r="C839" s="71" t="s">
        <v>820</v>
      </c>
      <c r="D839" s="72" t="s">
        <v>821</v>
      </c>
      <c r="E839" s="71" t="s">
        <v>16</v>
      </c>
      <c r="F839" s="71" t="s">
        <v>1785</v>
      </c>
      <c r="G839" s="72" t="s">
        <v>1773</v>
      </c>
      <c r="H839" s="73" t="s">
        <v>1785</v>
      </c>
      <c r="I839" s="71" t="s">
        <v>1425</v>
      </c>
      <c r="J839" s="72" t="s">
        <v>170</v>
      </c>
      <c r="K839" s="71" t="s">
        <v>12</v>
      </c>
      <c r="L839" s="74">
        <v>51.573033707865164</v>
      </c>
      <c r="M839" s="75" t="s">
        <v>1303</v>
      </c>
      <c r="N839" s="76" t="s">
        <v>1304</v>
      </c>
    </row>
    <row r="840" spans="2:14" x14ac:dyDescent="0.35">
      <c r="B840" s="91" t="s">
        <v>1774</v>
      </c>
      <c r="C840" s="71" t="s">
        <v>820</v>
      </c>
      <c r="D840" s="72" t="s">
        <v>821</v>
      </c>
      <c r="E840" s="71" t="s">
        <v>16</v>
      </c>
      <c r="F840" s="71" t="s">
        <v>1785</v>
      </c>
      <c r="G840" s="72" t="s">
        <v>1774</v>
      </c>
      <c r="H840" s="73" t="s">
        <v>1785</v>
      </c>
      <c r="I840" s="71" t="s">
        <v>1423</v>
      </c>
      <c r="J840" s="72" t="s">
        <v>173</v>
      </c>
      <c r="K840" s="71" t="s">
        <v>12</v>
      </c>
      <c r="L840" s="74">
        <v>515.66292134831463</v>
      </c>
      <c r="M840" s="78" t="s">
        <v>1302</v>
      </c>
      <c r="N840" s="79" t="s">
        <v>4090</v>
      </c>
    </row>
    <row r="841" spans="2:14" x14ac:dyDescent="0.35">
      <c r="B841" s="91" t="s">
        <v>1824</v>
      </c>
      <c r="C841" s="71" t="s">
        <v>1836</v>
      </c>
      <c r="D841" s="72" t="s">
        <v>1833</v>
      </c>
      <c r="E841" s="71" t="s">
        <v>29</v>
      </c>
      <c r="F841" s="71" t="s">
        <v>1836</v>
      </c>
      <c r="G841" s="72" t="s">
        <v>1824</v>
      </c>
      <c r="H841" s="73" t="s">
        <v>1836</v>
      </c>
      <c r="I841" s="71" t="s">
        <v>1424</v>
      </c>
      <c r="J841" s="72" t="s">
        <v>170</v>
      </c>
      <c r="K841" s="71" t="s">
        <v>12</v>
      </c>
      <c r="L841" s="74">
        <v>181.22191011235955</v>
      </c>
      <c r="M841" s="78" t="s">
        <v>1302</v>
      </c>
      <c r="N841" s="76" t="s">
        <v>1304</v>
      </c>
    </row>
    <row r="842" spans="2:14" x14ac:dyDescent="0.35">
      <c r="B842" s="91" t="s">
        <v>1825</v>
      </c>
      <c r="C842" s="71" t="s">
        <v>1836</v>
      </c>
      <c r="D842" s="72" t="s">
        <v>1833</v>
      </c>
      <c r="E842" s="71" t="s">
        <v>29</v>
      </c>
      <c r="F842" s="71" t="s">
        <v>1836</v>
      </c>
      <c r="G842" s="72" t="s">
        <v>1825</v>
      </c>
      <c r="H842" s="73" t="s">
        <v>1836</v>
      </c>
      <c r="I842" s="71" t="s">
        <v>1425</v>
      </c>
      <c r="J842" s="72" t="s">
        <v>170</v>
      </c>
      <c r="K842" s="71" t="s">
        <v>12</v>
      </c>
      <c r="L842" s="74">
        <v>207.11235955056182</v>
      </c>
      <c r="M842" s="75" t="s">
        <v>1303</v>
      </c>
      <c r="N842" s="76" t="s">
        <v>1304</v>
      </c>
    </row>
    <row r="843" spans="2:14" x14ac:dyDescent="0.35">
      <c r="B843" s="91" t="s">
        <v>1826</v>
      </c>
      <c r="C843" s="71" t="s">
        <v>1836</v>
      </c>
      <c r="D843" s="72" t="s">
        <v>1833</v>
      </c>
      <c r="E843" s="71" t="s">
        <v>29</v>
      </c>
      <c r="F843" s="71" t="s">
        <v>1836</v>
      </c>
      <c r="G843" s="72" t="s">
        <v>1826</v>
      </c>
      <c r="H843" s="73" t="s">
        <v>1836</v>
      </c>
      <c r="I843" s="71" t="s">
        <v>1423</v>
      </c>
      <c r="J843" s="72" t="s">
        <v>173</v>
      </c>
      <c r="K843" s="71" t="s">
        <v>12</v>
      </c>
      <c r="L843" s="74">
        <v>2071.1460674157302</v>
      </c>
      <c r="M843" s="78" t="s">
        <v>1302</v>
      </c>
      <c r="N843" s="79" t="s">
        <v>4090</v>
      </c>
    </row>
    <row r="844" spans="2:14" x14ac:dyDescent="0.35">
      <c r="B844" s="91" t="s">
        <v>1827</v>
      </c>
      <c r="C844" s="71" t="s">
        <v>1837</v>
      </c>
      <c r="D844" s="72" t="s">
        <v>1834</v>
      </c>
      <c r="E844" s="71" t="s">
        <v>16</v>
      </c>
      <c r="F844" s="71" t="s">
        <v>1837</v>
      </c>
      <c r="G844" s="72" t="s">
        <v>1827</v>
      </c>
      <c r="H844" s="73" t="s">
        <v>1837</v>
      </c>
      <c r="I844" s="71" t="s">
        <v>1424</v>
      </c>
      <c r="J844" s="72" t="s">
        <v>170</v>
      </c>
      <c r="K844" s="71" t="s">
        <v>12</v>
      </c>
      <c r="L844" s="74">
        <v>1691.1460674157304</v>
      </c>
      <c r="M844" s="78" t="s">
        <v>1302</v>
      </c>
      <c r="N844" s="76" t="s">
        <v>1304</v>
      </c>
    </row>
    <row r="845" spans="2:14" x14ac:dyDescent="0.35">
      <c r="B845" s="91" t="s">
        <v>1828</v>
      </c>
      <c r="C845" s="71" t="s">
        <v>1837</v>
      </c>
      <c r="D845" s="72" t="s">
        <v>1834</v>
      </c>
      <c r="E845" s="71" t="s">
        <v>16</v>
      </c>
      <c r="F845" s="71" t="s">
        <v>1837</v>
      </c>
      <c r="G845" s="72" t="s">
        <v>1828</v>
      </c>
      <c r="H845" s="73" t="s">
        <v>1837</v>
      </c>
      <c r="I845" s="71" t="s">
        <v>1425</v>
      </c>
      <c r="J845" s="72" t="s">
        <v>170</v>
      </c>
      <c r="K845" s="71" t="s">
        <v>12</v>
      </c>
      <c r="L845" s="74">
        <v>1932.7415730337079</v>
      </c>
      <c r="M845" s="75" t="s">
        <v>1303</v>
      </c>
      <c r="N845" s="76" t="s">
        <v>1304</v>
      </c>
    </row>
    <row r="846" spans="2:14" x14ac:dyDescent="0.35">
      <c r="B846" s="91" t="s">
        <v>1829</v>
      </c>
      <c r="C846" s="71" t="s">
        <v>1837</v>
      </c>
      <c r="D846" s="72" t="s">
        <v>1834</v>
      </c>
      <c r="E846" s="71" t="s">
        <v>16</v>
      </c>
      <c r="F846" s="71" t="s">
        <v>1837</v>
      </c>
      <c r="G846" s="72" t="s">
        <v>1829</v>
      </c>
      <c r="H846" s="73" t="s">
        <v>1837</v>
      </c>
      <c r="I846" s="71" t="s">
        <v>1423</v>
      </c>
      <c r="J846" s="72" t="s">
        <v>173</v>
      </c>
      <c r="K846" s="71" t="s">
        <v>12</v>
      </c>
      <c r="L846" s="74">
        <v>19327.370786516854</v>
      </c>
      <c r="M846" s="78" t="s">
        <v>1302</v>
      </c>
      <c r="N846" s="79" t="s">
        <v>4090</v>
      </c>
    </row>
    <row r="847" spans="2:14" x14ac:dyDescent="0.35">
      <c r="B847" s="91" t="s">
        <v>1830</v>
      </c>
      <c r="C847" s="71" t="s">
        <v>1838</v>
      </c>
      <c r="D847" s="72" t="s">
        <v>1835</v>
      </c>
      <c r="E847" s="71" t="s">
        <v>29</v>
      </c>
      <c r="F847" s="71" t="s">
        <v>1838</v>
      </c>
      <c r="G847" s="72" t="s">
        <v>1830</v>
      </c>
      <c r="H847" s="73" t="s">
        <v>1838</v>
      </c>
      <c r="I847" s="71" t="s">
        <v>1424</v>
      </c>
      <c r="J847" s="72" t="s">
        <v>170</v>
      </c>
      <c r="K847" s="71" t="s">
        <v>12</v>
      </c>
      <c r="L847" s="74">
        <v>169.14044943820224</v>
      </c>
      <c r="M847" s="78" t="s">
        <v>1302</v>
      </c>
      <c r="N847" s="76" t="s">
        <v>1304</v>
      </c>
    </row>
    <row r="848" spans="2:14" x14ac:dyDescent="0.35">
      <c r="B848" s="91" t="s">
        <v>1831</v>
      </c>
      <c r="C848" s="71" t="s">
        <v>1838</v>
      </c>
      <c r="D848" s="72" t="s">
        <v>1835</v>
      </c>
      <c r="E848" s="71" t="s">
        <v>29</v>
      </c>
      <c r="F848" s="71" t="s">
        <v>1838</v>
      </c>
      <c r="G848" s="72" t="s">
        <v>1831</v>
      </c>
      <c r="H848" s="73" t="s">
        <v>1838</v>
      </c>
      <c r="I848" s="71" t="s">
        <v>1425</v>
      </c>
      <c r="J848" s="72" t="s">
        <v>170</v>
      </c>
      <c r="K848" s="71" t="s">
        <v>12</v>
      </c>
      <c r="L848" s="74">
        <v>193.30337078651684</v>
      </c>
      <c r="M848" s="75" t="s">
        <v>1303</v>
      </c>
      <c r="N848" s="76" t="s">
        <v>1304</v>
      </c>
    </row>
    <row r="849" spans="2:14" x14ac:dyDescent="0.35">
      <c r="B849" s="91" t="s">
        <v>1832</v>
      </c>
      <c r="C849" s="71" t="s">
        <v>1838</v>
      </c>
      <c r="D849" s="72" t="s">
        <v>1835</v>
      </c>
      <c r="E849" s="71" t="s">
        <v>29</v>
      </c>
      <c r="F849" s="71" t="s">
        <v>1838</v>
      </c>
      <c r="G849" s="72" t="s">
        <v>1832</v>
      </c>
      <c r="H849" s="73" t="s">
        <v>1838</v>
      </c>
      <c r="I849" s="71" t="s">
        <v>1423</v>
      </c>
      <c r="J849" s="72" t="s">
        <v>173</v>
      </c>
      <c r="K849" s="71" t="s">
        <v>12</v>
      </c>
      <c r="L849" s="74">
        <v>1933.0786516853932</v>
      </c>
      <c r="M849" s="78" t="s">
        <v>1302</v>
      </c>
      <c r="N849" s="79" t="s">
        <v>4090</v>
      </c>
    </row>
    <row r="850" spans="2:14" x14ac:dyDescent="0.35">
      <c r="B850" s="91" t="s">
        <v>2041</v>
      </c>
      <c r="C850" s="71" t="s">
        <v>2044</v>
      </c>
      <c r="D850" s="72" t="s">
        <v>2045</v>
      </c>
      <c r="E850" s="71" t="s">
        <v>36</v>
      </c>
      <c r="F850" s="71" t="s">
        <v>2044</v>
      </c>
      <c r="G850" s="72" t="s">
        <v>2041</v>
      </c>
      <c r="H850" s="73" t="s">
        <v>2044</v>
      </c>
      <c r="I850" s="71" t="s">
        <v>1424</v>
      </c>
      <c r="J850" s="72" t="s">
        <v>170</v>
      </c>
      <c r="K850" s="71" t="s">
        <v>12</v>
      </c>
      <c r="L850" s="74">
        <v>32.176029962546814</v>
      </c>
      <c r="M850" s="78" t="s">
        <v>1302</v>
      </c>
      <c r="N850" s="76" t="s">
        <v>1304</v>
      </c>
    </row>
    <row r="851" spans="2:14" x14ac:dyDescent="0.35">
      <c r="B851" s="91" t="s">
        <v>2042</v>
      </c>
      <c r="C851" s="71" t="s">
        <v>2044</v>
      </c>
      <c r="D851" s="72" t="s">
        <v>2045</v>
      </c>
      <c r="E851" s="71" t="s">
        <v>36</v>
      </c>
      <c r="F851" s="71" t="s">
        <v>2044</v>
      </c>
      <c r="G851" s="72" t="s">
        <v>2042</v>
      </c>
      <c r="H851" s="73" t="s">
        <v>2044</v>
      </c>
      <c r="I851" s="71" t="s">
        <v>1423</v>
      </c>
      <c r="J851" s="72" t="s">
        <v>173</v>
      </c>
      <c r="K851" s="71" t="s">
        <v>12</v>
      </c>
      <c r="L851" s="74">
        <v>367.77528089887642</v>
      </c>
      <c r="M851" s="78" t="s">
        <v>1302</v>
      </c>
      <c r="N851" s="79" t="s">
        <v>4090</v>
      </c>
    </row>
    <row r="852" spans="2:14" x14ac:dyDescent="0.35">
      <c r="B852" s="91" t="s">
        <v>2043</v>
      </c>
      <c r="C852" s="71" t="s">
        <v>2044</v>
      </c>
      <c r="D852" s="72" t="s">
        <v>2045</v>
      </c>
      <c r="E852" s="71" t="s">
        <v>36</v>
      </c>
      <c r="F852" s="71" t="s">
        <v>2044</v>
      </c>
      <c r="G852" s="72" t="s">
        <v>2043</v>
      </c>
      <c r="H852" s="73" t="s">
        <v>2044</v>
      </c>
      <c r="I852" s="71" t="s">
        <v>1425</v>
      </c>
      <c r="J852" s="72" t="s">
        <v>170</v>
      </c>
      <c r="K852" s="71" t="s">
        <v>12</v>
      </c>
      <c r="L852" s="74">
        <v>36.786516853932589</v>
      </c>
      <c r="M852" s="75" t="s">
        <v>1303</v>
      </c>
      <c r="N852" s="76" t="s">
        <v>1304</v>
      </c>
    </row>
    <row r="853" spans="2:14" x14ac:dyDescent="0.35">
      <c r="B853" s="91" t="s">
        <v>2046</v>
      </c>
      <c r="C853" s="71" t="s">
        <v>2049</v>
      </c>
      <c r="D853" s="72" t="s">
        <v>2050</v>
      </c>
      <c r="E853" s="71" t="s">
        <v>11</v>
      </c>
      <c r="F853" s="71" t="s">
        <v>2049</v>
      </c>
      <c r="G853" s="72" t="s">
        <v>2046</v>
      </c>
      <c r="H853" s="73" t="s">
        <v>2049</v>
      </c>
      <c r="I853" s="71" t="s">
        <v>1424</v>
      </c>
      <c r="J853" s="72" t="s">
        <v>170</v>
      </c>
      <c r="K853" s="71" t="s">
        <v>12</v>
      </c>
      <c r="L853" s="74">
        <v>12.940074906367039</v>
      </c>
      <c r="M853" s="78" t="s">
        <v>1302</v>
      </c>
      <c r="N853" s="76" t="s">
        <v>1304</v>
      </c>
    </row>
    <row r="854" spans="2:14" x14ac:dyDescent="0.35">
      <c r="B854" s="91" t="s">
        <v>2047</v>
      </c>
      <c r="C854" s="71" t="s">
        <v>2049</v>
      </c>
      <c r="D854" s="72" t="s">
        <v>2050</v>
      </c>
      <c r="E854" s="71" t="s">
        <v>11</v>
      </c>
      <c r="F854" s="71" t="s">
        <v>2049</v>
      </c>
      <c r="G854" s="72" t="s">
        <v>2047</v>
      </c>
      <c r="H854" s="73" t="s">
        <v>2049</v>
      </c>
      <c r="I854" s="71" t="s">
        <v>1423</v>
      </c>
      <c r="J854" s="72" t="s">
        <v>173</v>
      </c>
      <c r="K854" s="71" t="s">
        <v>12</v>
      </c>
      <c r="L854" s="74">
        <v>147.87640449438203</v>
      </c>
      <c r="M854" s="78" t="s">
        <v>1302</v>
      </c>
      <c r="N854" s="79" t="s">
        <v>4090</v>
      </c>
    </row>
    <row r="855" spans="2:14" x14ac:dyDescent="0.35">
      <c r="B855" s="91" t="s">
        <v>2048</v>
      </c>
      <c r="C855" s="71" t="s">
        <v>2049</v>
      </c>
      <c r="D855" s="72" t="s">
        <v>2050</v>
      </c>
      <c r="E855" s="71" t="s">
        <v>11</v>
      </c>
      <c r="F855" s="71" t="s">
        <v>2049</v>
      </c>
      <c r="G855" s="72" t="s">
        <v>2048</v>
      </c>
      <c r="H855" s="73" t="s">
        <v>2049</v>
      </c>
      <c r="I855" s="71" t="s">
        <v>1425</v>
      </c>
      <c r="J855" s="72" t="s">
        <v>170</v>
      </c>
      <c r="K855" s="71" t="s">
        <v>12</v>
      </c>
      <c r="L855" s="74">
        <v>14.786516853932584</v>
      </c>
      <c r="M855" s="75" t="s">
        <v>1303</v>
      </c>
      <c r="N855" s="76" t="s">
        <v>1304</v>
      </c>
    </row>
    <row r="856" spans="2:14" x14ac:dyDescent="0.35">
      <c r="B856" s="91" t="s">
        <v>2051</v>
      </c>
      <c r="C856" s="71" t="s">
        <v>2052</v>
      </c>
      <c r="D856" s="72" t="s">
        <v>2053</v>
      </c>
      <c r="E856" s="71" t="s">
        <v>16</v>
      </c>
      <c r="F856" s="71" t="s">
        <v>2052</v>
      </c>
      <c r="G856" s="72" t="s">
        <v>2051</v>
      </c>
      <c r="H856" s="73" t="s">
        <v>2735</v>
      </c>
      <c r="I856" s="71" t="s">
        <v>1423</v>
      </c>
      <c r="J856" s="72" t="s">
        <v>173</v>
      </c>
      <c r="K856" s="71" t="s">
        <v>12</v>
      </c>
      <c r="L856" s="74">
        <v>2485.3820224719097</v>
      </c>
      <c r="M856" s="78" t="s">
        <v>1302</v>
      </c>
      <c r="N856" s="79" t="s">
        <v>4090</v>
      </c>
    </row>
    <row r="857" spans="2:14" x14ac:dyDescent="0.35">
      <c r="B857" s="91" t="s">
        <v>2865</v>
      </c>
      <c r="C857" s="71"/>
      <c r="D857" s="72" t="s">
        <v>2053</v>
      </c>
      <c r="E857" s="71" t="s">
        <v>16</v>
      </c>
      <c r="F857" s="71"/>
      <c r="G857" s="72"/>
      <c r="H857" s="73" t="s">
        <v>2735</v>
      </c>
      <c r="I857" s="71" t="s">
        <v>1424</v>
      </c>
      <c r="J857" s="72" t="s">
        <v>170</v>
      </c>
      <c r="K857" s="71" t="s">
        <v>12</v>
      </c>
      <c r="L857" s="74">
        <v>217.46910112359549</v>
      </c>
      <c r="M857" s="78" t="s">
        <v>1302</v>
      </c>
      <c r="N857" s="76" t="s">
        <v>1304</v>
      </c>
    </row>
    <row r="858" spans="2:14" x14ac:dyDescent="0.35">
      <c r="B858" s="91" t="s">
        <v>2054</v>
      </c>
      <c r="C858" s="71" t="s">
        <v>2060</v>
      </c>
      <c r="D858" s="72" t="s">
        <v>2385</v>
      </c>
      <c r="E858" s="71" t="s">
        <v>11</v>
      </c>
      <c r="F858" s="71" t="s">
        <v>2060</v>
      </c>
      <c r="G858" s="72"/>
      <c r="H858" s="73" t="s">
        <v>2060</v>
      </c>
      <c r="I858" s="71" t="s">
        <v>1424</v>
      </c>
      <c r="J858" s="72" t="s">
        <v>170</v>
      </c>
      <c r="K858" s="71" t="s">
        <v>12</v>
      </c>
      <c r="L858" s="74">
        <v>604.01217228464418</v>
      </c>
      <c r="M858" s="78" t="s">
        <v>1302</v>
      </c>
      <c r="N858" s="76" t="s">
        <v>1304</v>
      </c>
    </row>
    <row r="859" spans="2:14" x14ac:dyDescent="0.35">
      <c r="B859" s="91" t="s">
        <v>2055</v>
      </c>
      <c r="C859" s="71" t="s">
        <v>2060</v>
      </c>
      <c r="D859" s="72" t="s">
        <v>2385</v>
      </c>
      <c r="E859" s="71" t="s">
        <v>11</v>
      </c>
      <c r="F859" s="71" t="s">
        <v>2060</v>
      </c>
      <c r="G859" s="72"/>
      <c r="H859" s="73" t="s">
        <v>2060</v>
      </c>
      <c r="I859" s="71" t="s">
        <v>1423</v>
      </c>
      <c r="J859" s="72" t="s">
        <v>173</v>
      </c>
      <c r="K859" s="71" t="s">
        <v>12</v>
      </c>
      <c r="L859" s="74">
        <v>6903.0337078651683</v>
      </c>
      <c r="M859" s="78" t="s">
        <v>1302</v>
      </c>
      <c r="N859" s="79" t="s">
        <v>4090</v>
      </c>
    </row>
    <row r="860" spans="2:14" x14ac:dyDescent="0.35">
      <c r="B860" s="91" t="s">
        <v>2056</v>
      </c>
      <c r="C860" s="71" t="s">
        <v>2060</v>
      </c>
      <c r="D860" s="72" t="s">
        <v>2385</v>
      </c>
      <c r="E860" s="71" t="s">
        <v>11</v>
      </c>
      <c r="F860" s="71" t="s">
        <v>2060</v>
      </c>
      <c r="G860" s="72"/>
      <c r="H860" s="73" t="s">
        <v>2060</v>
      </c>
      <c r="I860" s="71" t="s">
        <v>1425</v>
      </c>
      <c r="J860" s="72" t="s">
        <v>170</v>
      </c>
      <c r="K860" s="71" t="s">
        <v>12</v>
      </c>
      <c r="L860" s="74">
        <v>690.30337078651689</v>
      </c>
      <c r="M860" s="75" t="s">
        <v>1303</v>
      </c>
      <c r="N860" s="76" t="s">
        <v>1304</v>
      </c>
    </row>
    <row r="861" spans="2:14" x14ac:dyDescent="0.35">
      <c r="B861" s="91" t="s">
        <v>2057</v>
      </c>
      <c r="C861" s="71" t="s">
        <v>2061</v>
      </c>
      <c r="D861" s="72" t="s">
        <v>2386</v>
      </c>
      <c r="E861" s="71" t="s">
        <v>33</v>
      </c>
      <c r="F861" s="71" t="s">
        <v>2061</v>
      </c>
      <c r="G861" s="72"/>
      <c r="H861" s="73" t="s">
        <v>2061</v>
      </c>
      <c r="I861" s="71" t="s">
        <v>1424</v>
      </c>
      <c r="J861" s="72" t="s">
        <v>170</v>
      </c>
      <c r="K861" s="71" t="s">
        <v>12</v>
      </c>
      <c r="L861" s="74">
        <v>12.940074906367039</v>
      </c>
      <c r="M861" s="78" t="s">
        <v>1302</v>
      </c>
      <c r="N861" s="76" t="s">
        <v>1304</v>
      </c>
    </row>
    <row r="862" spans="2:14" x14ac:dyDescent="0.35">
      <c r="B862" s="91" t="s">
        <v>2058</v>
      </c>
      <c r="C862" s="71" t="s">
        <v>2061</v>
      </c>
      <c r="D862" s="72" t="s">
        <v>2386</v>
      </c>
      <c r="E862" s="71" t="s">
        <v>33</v>
      </c>
      <c r="F862" s="71" t="s">
        <v>2061</v>
      </c>
      <c r="G862" s="72"/>
      <c r="H862" s="73" t="s">
        <v>2061</v>
      </c>
      <c r="I862" s="71" t="s">
        <v>1423</v>
      </c>
      <c r="J862" s="72" t="s">
        <v>173</v>
      </c>
      <c r="K862" s="71" t="s">
        <v>12</v>
      </c>
      <c r="L862" s="74">
        <v>147.87640449438203</v>
      </c>
      <c r="M862" s="78" t="s">
        <v>1302</v>
      </c>
      <c r="N862" s="79" t="s">
        <v>4090</v>
      </c>
    </row>
    <row r="863" spans="2:14" x14ac:dyDescent="0.35">
      <c r="B863" s="91" t="s">
        <v>2059</v>
      </c>
      <c r="C863" s="71" t="s">
        <v>2061</v>
      </c>
      <c r="D863" s="72" t="s">
        <v>2386</v>
      </c>
      <c r="E863" s="71" t="s">
        <v>33</v>
      </c>
      <c r="F863" s="71" t="s">
        <v>2061</v>
      </c>
      <c r="G863" s="72"/>
      <c r="H863" s="73" t="s">
        <v>2061</v>
      </c>
      <c r="I863" s="71" t="s">
        <v>1425</v>
      </c>
      <c r="J863" s="72" t="s">
        <v>170</v>
      </c>
      <c r="K863" s="71" t="s">
        <v>12</v>
      </c>
      <c r="L863" s="74">
        <v>14.786516853932584</v>
      </c>
      <c r="M863" s="75" t="s">
        <v>1303</v>
      </c>
      <c r="N863" s="76" t="s">
        <v>1304</v>
      </c>
    </row>
    <row r="864" spans="2:14" x14ac:dyDescent="0.35">
      <c r="B864" s="91" t="s">
        <v>2388</v>
      </c>
      <c r="C864" s="71" t="s">
        <v>2389</v>
      </c>
      <c r="D864" s="72" t="s">
        <v>2654</v>
      </c>
      <c r="E864" s="71" t="s">
        <v>11</v>
      </c>
      <c r="F864" s="71" t="s">
        <v>2389</v>
      </c>
      <c r="G864" s="72" t="s">
        <v>2388</v>
      </c>
      <c r="H864" s="73" t="s">
        <v>2389</v>
      </c>
      <c r="I864" s="71" t="s">
        <v>1424</v>
      </c>
      <c r="J864" s="72" t="s">
        <v>170</v>
      </c>
      <c r="K864" s="71" t="s">
        <v>12</v>
      </c>
      <c r="L864" s="74">
        <v>0</v>
      </c>
      <c r="M864" s="78" t="s">
        <v>1302</v>
      </c>
      <c r="N864" s="76" t="s">
        <v>1304</v>
      </c>
    </row>
    <row r="865" spans="2:14" x14ac:dyDescent="0.35">
      <c r="B865" s="91" t="s">
        <v>2390</v>
      </c>
      <c r="C865" s="71" t="s">
        <v>2389</v>
      </c>
      <c r="D865" s="72" t="s">
        <v>2654</v>
      </c>
      <c r="E865" s="71" t="s">
        <v>11</v>
      </c>
      <c r="F865" s="71" t="s">
        <v>2389</v>
      </c>
      <c r="G865" s="72" t="s">
        <v>2390</v>
      </c>
      <c r="H865" s="73" t="s">
        <v>2389</v>
      </c>
      <c r="I865" s="71" t="s">
        <v>1423</v>
      </c>
      <c r="J865" s="72" t="s">
        <v>173</v>
      </c>
      <c r="K865" s="71" t="s">
        <v>12</v>
      </c>
      <c r="L865" s="74">
        <v>0</v>
      </c>
      <c r="M865" s="78" t="s">
        <v>1302</v>
      </c>
      <c r="N865" s="79" t="s">
        <v>4090</v>
      </c>
    </row>
    <row r="866" spans="2:14" x14ac:dyDescent="0.35">
      <c r="B866" s="91" t="s">
        <v>2391</v>
      </c>
      <c r="C866" s="71" t="s">
        <v>2389</v>
      </c>
      <c r="D866" s="72" t="s">
        <v>2654</v>
      </c>
      <c r="E866" s="71" t="s">
        <v>11</v>
      </c>
      <c r="F866" s="71" t="s">
        <v>2389</v>
      </c>
      <c r="G866" s="72" t="s">
        <v>2391</v>
      </c>
      <c r="H866" s="73" t="s">
        <v>2389</v>
      </c>
      <c r="I866" s="71" t="s">
        <v>1425</v>
      </c>
      <c r="J866" s="72" t="s">
        <v>170</v>
      </c>
      <c r="K866" s="71" t="s">
        <v>12</v>
      </c>
      <c r="L866" s="74">
        <v>0</v>
      </c>
      <c r="M866" s="75" t="s">
        <v>1303</v>
      </c>
      <c r="N866" s="76" t="s">
        <v>1304</v>
      </c>
    </row>
    <row r="867" spans="2:14" x14ac:dyDescent="0.35">
      <c r="B867" s="91" t="s">
        <v>2392</v>
      </c>
      <c r="C867" s="71" t="s">
        <v>2393</v>
      </c>
      <c r="D867" s="72" t="s">
        <v>2585</v>
      </c>
      <c r="E867" s="71" t="s">
        <v>11</v>
      </c>
      <c r="F867" s="71" t="s">
        <v>2393</v>
      </c>
      <c r="G867" s="72" t="s">
        <v>2392</v>
      </c>
      <c r="H867" s="73" t="s">
        <v>2393</v>
      </c>
      <c r="I867" s="71" t="s">
        <v>1424</v>
      </c>
      <c r="J867" s="72" t="s">
        <v>170</v>
      </c>
      <c r="K867" s="71" t="s">
        <v>12</v>
      </c>
      <c r="L867" s="74">
        <v>1691.1460674157304</v>
      </c>
      <c r="M867" s="78" t="s">
        <v>1302</v>
      </c>
      <c r="N867" s="76" t="s">
        <v>1304</v>
      </c>
    </row>
    <row r="868" spans="2:14" x14ac:dyDescent="0.35">
      <c r="B868" s="91" t="s">
        <v>2394</v>
      </c>
      <c r="C868" s="71" t="s">
        <v>2393</v>
      </c>
      <c r="D868" s="72" t="s">
        <v>2585</v>
      </c>
      <c r="E868" s="71" t="s">
        <v>11</v>
      </c>
      <c r="F868" s="71" t="s">
        <v>2393</v>
      </c>
      <c r="G868" s="72" t="s">
        <v>2394</v>
      </c>
      <c r="H868" s="73" t="s">
        <v>2393</v>
      </c>
      <c r="I868" s="71" t="s">
        <v>1423</v>
      </c>
      <c r="J868" s="72" t="s">
        <v>173</v>
      </c>
      <c r="K868" s="71" t="s">
        <v>12</v>
      </c>
      <c r="L868" s="74">
        <v>19327.370786516854</v>
      </c>
      <c r="M868" s="78" t="s">
        <v>1302</v>
      </c>
      <c r="N868" s="79" t="s">
        <v>4090</v>
      </c>
    </row>
    <row r="869" spans="2:14" x14ac:dyDescent="0.35">
      <c r="B869" s="91" t="s">
        <v>2395</v>
      </c>
      <c r="C869" s="71" t="s">
        <v>2396</v>
      </c>
      <c r="D869" s="72" t="s">
        <v>518</v>
      </c>
      <c r="E869" s="71" t="s">
        <v>277</v>
      </c>
      <c r="F869" s="71" t="s">
        <v>2396</v>
      </c>
      <c r="G869" s="72" t="s">
        <v>2395</v>
      </c>
      <c r="H869" s="73" t="s">
        <v>2396</v>
      </c>
      <c r="I869" s="71" t="s">
        <v>1424</v>
      </c>
      <c r="J869" s="72" t="s">
        <v>170</v>
      </c>
      <c r="K869" s="71" t="s">
        <v>12</v>
      </c>
      <c r="L869" s="74">
        <v>23.629213483146071</v>
      </c>
      <c r="M869" s="78" t="s">
        <v>1302</v>
      </c>
      <c r="N869" s="76" t="s">
        <v>1304</v>
      </c>
    </row>
    <row r="870" spans="2:14" x14ac:dyDescent="0.35">
      <c r="B870" s="91" t="s">
        <v>2397</v>
      </c>
      <c r="C870" s="71" t="s">
        <v>2396</v>
      </c>
      <c r="D870" s="72" t="s">
        <v>518</v>
      </c>
      <c r="E870" s="71" t="s">
        <v>277</v>
      </c>
      <c r="F870" s="71" t="s">
        <v>2396</v>
      </c>
      <c r="G870" s="72" t="s">
        <v>2397</v>
      </c>
      <c r="H870" s="73" t="s">
        <v>2396</v>
      </c>
      <c r="I870" s="71" t="s">
        <v>1425</v>
      </c>
      <c r="J870" s="72" t="s">
        <v>170</v>
      </c>
      <c r="K870" s="71" t="s">
        <v>12</v>
      </c>
      <c r="L870" s="74">
        <v>27.011235955056179</v>
      </c>
      <c r="M870" s="75" t="s">
        <v>1303</v>
      </c>
      <c r="N870" s="76" t="s">
        <v>1304</v>
      </c>
    </row>
    <row r="871" spans="2:14" x14ac:dyDescent="0.35">
      <c r="B871" s="91" t="s">
        <v>2398</v>
      </c>
      <c r="C871" s="71" t="s">
        <v>2396</v>
      </c>
      <c r="D871" s="72" t="s">
        <v>518</v>
      </c>
      <c r="E871" s="71" t="s">
        <v>277</v>
      </c>
      <c r="F871" s="71" t="s">
        <v>2396</v>
      </c>
      <c r="G871" s="72" t="s">
        <v>2398</v>
      </c>
      <c r="H871" s="73" t="s">
        <v>2396</v>
      </c>
      <c r="I871" s="71" t="s">
        <v>1423</v>
      </c>
      <c r="J871" s="72" t="s">
        <v>173</v>
      </c>
      <c r="K871" s="71" t="s">
        <v>12</v>
      </c>
      <c r="L871" s="74">
        <v>270.03370786516854</v>
      </c>
      <c r="M871" s="78" t="s">
        <v>1302</v>
      </c>
      <c r="N871" s="79" t="s">
        <v>4090</v>
      </c>
    </row>
    <row r="872" spans="2:14" x14ac:dyDescent="0.35">
      <c r="B872" s="91" t="s">
        <v>2399</v>
      </c>
      <c r="C872" s="71" t="s">
        <v>2400</v>
      </c>
      <c r="D872" s="72" t="s">
        <v>523</v>
      </c>
      <c r="E872" s="71" t="s">
        <v>282</v>
      </c>
      <c r="F872" s="71" t="s">
        <v>2400</v>
      </c>
      <c r="G872" s="72" t="s">
        <v>2399</v>
      </c>
      <c r="H872" s="73" t="s">
        <v>2400</v>
      </c>
      <c r="I872" s="71" t="s">
        <v>1424</v>
      </c>
      <c r="J872" s="72" t="s">
        <v>170</v>
      </c>
      <c r="K872" s="71" t="s">
        <v>12</v>
      </c>
      <c r="L872" s="74">
        <v>121.06460674157303</v>
      </c>
      <c r="M872" s="78" t="s">
        <v>1302</v>
      </c>
      <c r="N872" s="76" t="s">
        <v>1304</v>
      </c>
    </row>
    <row r="873" spans="2:14" x14ac:dyDescent="0.35">
      <c r="B873" s="91" t="s">
        <v>2401</v>
      </c>
      <c r="C873" s="71" t="s">
        <v>2400</v>
      </c>
      <c r="D873" s="72" t="s">
        <v>523</v>
      </c>
      <c r="E873" s="71" t="s">
        <v>282</v>
      </c>
      <c r="F873" s="71" t="s">
        <v>2400</v>
      </c>
      <c r="G873" s="72" t="s">
        <v>2401</v>
      </c>
      <c r="H873" s="73" t="s">
        <v>2400</v>
      </c>
      <c r="I873" s="71" t="s">
        <v>1425</v>
      </c>
      <c r="J873" s="72" t="s">
        <v>170</v>
      </c>
      <c r="K873" s="71" t="s">
        <v>12</v>
      </c>
      <c r="L873" s="74">
        <v>138.37078651685394</v>
      </c>
      <c r="M873" s="75" t="s">
        <v>1303</v>
      </c>
      <c r="N873" s="76" t="s">
        <v>1304</v>
      </c>
    </row>
    <row r="874" spans="2:14" x14ac:dyDescent="0.35">
      <c r="B874" s="91" t="s">
        <v>2402</v>
      </c>
      <c r="C874" s="71" t="s">
        <v>2400</v>
      </c>
      <c r="D874" s="72" t="s">
        <v>523</v>
      </c>
      <c r="E874" s="71" t="s">
        <v>282</v>
      </c>
      <c r="F874" s="71" t="s">
        <v>2400</v>
      </c>
      <c r="G874" s="72" t="s">
        <v>2402</v>
      </c>
      <c r="H874" s="73" t="s">
        <v>2400</v>
      </c>
      <c r="I874" s="71" t="s">
        <v>1423</v>
      </c>
      <c r="J874" s="72" t="s">
        <v>173</v>
      </c>
      <c r="K874" s="71" t="s">
        <v>12</v>
      </c>
      <c r="L874" s="74">
        <v>1383.6629213483147</v>
      </c>
      <c r="M874" s="78" t="s">
        <v>1302</v>
      </c>
      <c r="N874" s="79" t="s">
        <v>4090</v>
      </c>
    </row>
    <row r="875" spans="2:14" x14ac:dyDescent="0.35">
      <c r="B875" s="91" t="s">
        <v>2403</v>
      </c>
      <c r="C875" s="71" t="s">
        <v>2404</v>
      </c>
      <c r="D875" s="72" t="s">
        <v>528</v>
      </c>
      <c r="E875" s="71" t="s">
        <v>357</v>
      </c>
      <c r="F875" s="71" t="s">
        <v>2404</v>
      </c>
      <c r="G875" s="72" t="s">
        <v>2403</v>
      </c>
      <c r="H875" s="73" t="s">
        <v>2404</v>
      </c>
      <c r="I875" s="71" t="s">
        <v>1424</v>
      </c>
      <c r="J875" s="72" t="s">
        <v>170</v>
      </c>
      <c r="K875" s="71" t="s">
        <v>12</v>
      </c>
      <c r="L875" s="74">
        <v>59.862359550561798</v>
      </c>
      <c r="M875" s="78" t="s">
        <v>1302</v>
      </c>
      <c r="N875" s="76" t="s">
        <v>1304</v>
      </c>
    </row>
    <row r="876" spans="2:14" x14ac:dyDescent="0.35">
      <c r="B876" s="91" t="s">
        <v>2405</v>
      </c>
      <c r="C876" s="71" t="s">
        <v>2404</v>
      </c>
      <c r="D876" s="72" t="s">
        <v>528</v>
      </c>
      <c r="E876" s="71" t="s">
        <v>357</v>
      </c>
      <c r="F876" s="71" t="s">
        <v>2404</v>
      </c>
      <c r="G876" s="72" t="s">
        <v>2405</v>
      </c>
      <c r="H876" s="73" t="s">
        <v>2404</v>
      </c>
      <c r="I876" s="71" t="s">
        <v>1425</v>
      </c>
      <c r="J876" s="72" t="s">
        <v>170</v>
      </c>
      <c r="K876" s="71" t="s">
        <v>12</v>
      </c>
      <c r="L876" s="74">
        <v>68.415730337078656</v>
      </c>
      <c r="M876" s="75" t="s">
        <v>1303</v>
      </c>
      <c r="N876" s="76" t="s">
        <v>1304</v>
      </c>
    </row>
    <row r="877" spans="2:14" x14ac:dyDescent="0.35">
      <c r="B877" s="91" t="s">
        <v>2406</v>
      </c>
      <c r="C877" s="71" t="s">
        <v>2404</v>
      </c>
      <c r="D877" s="72" t="s">
        <v>528</v>
      </c>
      <c r="E877" s="71" t="s">
        <v>357</v>
      </c>
      <c r="F877" s="71" t="s">
        <v>2404</v>
      </c>
      <c r="G877" s="72" t="s">
        <v>2406</v>
      </c>
      <c r="H877" s="73" t="s">
        <v>2404</v>
      </c>
      <c r="I877" s="71" t="s">
        <v>1423</v>
      </c>
      <c r="J877" s="72" t="s">
        <v>173</v>
      </c>
      <c r="K877" s="71" t="s">
        <v>12</v>
      </c>
      <c r="L877" s="74">
        <v>684.11235955056179</v>
      </c>
      <c r="M877" s="78" t="s">
        <v>1302</v>
      </c>
      <c r="N877" s="79" t="s">
        <v>4090</v>
      </c>
    </row>
    <row r="878" spans="2:14" x14ac:dyDescent="0.35">
      <c r="B878" s="91" t="s">
        <v>2407</v>
      </c>
      <c r="C878" s="71" t="s">
        <v>2408</v>
      </c>
      <c r="D878" s="72" t="s">
        <v>546</v>
      </c>
      <c r="E878" s="71" t="s">
        <v>2294</v>
      </c>
      <c r="F878" s="71" t="s">
        <v>2408</v>
      </c>
      <c r="G878" s="72" t="s">
        <v>2407</v>
      </c>
      <c r="H878" s="73" t="s">
        <v>2408</v>
      </c>
      <c r="I878" s="71" t="s">
        <v>1424</v>
      </c>
      <c r="J878" s="72" t="s">
        <v>170</v>
      </c>
      <c r="K878" s="71" t="s">
        <v>12</v>
      </c>
      <c r="L878" s="74">
        <v>176.88295880149812</v>
      </c>
      <c r="M878" s="78" t="s">
        <v>1302</v>
      </c>
      <c r="N878" s="76" t="s">
        <v>1304</v>
      </c>
    </row>
    <row r="879" spans="2:14" x14ac:dyDescent="0.35">
      <c r="B879" s="91" t="s">
        <v>2409</v>
      </c>
      <c r="C879" s="71" t="s">
        <v>2408</v>
      </c>
      <c r="D879" s="72" t="s">
        <v>546</v>
      </c>
      <c r="E879" s="71" t="s">
        <v>2294</v>
      </c>
      <c r="F879" s="71" t="s">
        <v>2408</v>
      </c>
      <c r="G879" s="72" t="s">
        <v>2409</v>
      </c>
      <c r="H879" s="73" t="s">
        <v>2408</v>
      </c>
      <c r="I879" s="71" t="s">
        <v>1425</v>
      </c>
      <c r="J879" s="72" t="s">
        <v>170</v>
      </c>
      <c r="K879" s="71" t="s">
        <v>12</v>
      </c>
      <c r="L879" s="74">
        <v>202.14606741573033</v>
      </c>
      <c r="M879" s="75" t="s">
        <v>1303</v>
      </c>
      <c r="N879" s="76" t="s">
        <v>1304</v>
      </c>
    </row>
    <row r="880" spans="2:14" x14ac:dyDescent="0.35">
      <c r="B880" s="91" t="s">
        <v>2410</v>
      </c>
      <c r="C880" s="71" t="s">
        <v>2408</v>
      </c>
      <c r="D880" s="72" t="s">
        <v>546</v>
      </c>
      <c r="E880" s="71" t="s">
        <v>2294</v>
      </c>
      <c r="F880" s="71" t="s">
        <v>2408</v>
      </c>
      <c r="G880" s="72" t="s">
        <v>2410</v>
      </c>
      <c r="H880" s="73" t="s">
        <v>2408</v>
      </c>
      <c r="I880" s="71" t="s">
        <v>1423</v>
      </c>
      <c r="J880" s="72" t="s">
        <v>173</v>
      </c>
      <c r="K880" s="71" t="s">
        <v>12</v>
      </c>
      <c r="L880" s="74">
        <v>2021.4831460674156</v>
      </c>
      <c r="M880" s="78" t="s">
        <v>1302</v>
      </c>
      <c r="N880" s="79" t="s">
        <v>4090</v>
      </c>
    </row>
    <row r="881" spans="2:14" x14ac:dyDescent="0.35">
      <c r="B881" s="91" t="s">
        <v>2411</v>
      </c>
      <c r="C881" s="71" t="s">
        <v>2412</v>
      </c>
      <c r="D881" s="72" t="s">
        <v>546</v>
      </c>
      <c r="E881" s="71" t="s">
        <v>2655</v>
      </c>
      <c r="F881" s="71" t="s">
        <v>2412</v>
      </c>
      <c r="G881" s="72" t="s">
        <v>2411</v>
      </c>
      <c r="H881" s="73" t="s">
        <v>2412</v>
      </c>
      <c r="I881" s="71" t="s">
        <v>1424</v>
      </c>
      <c r="J881" s="72" t="s">
        <v>170</v>
      </c>
      <c r="K881" s="71" t="s">
        <v>12</v>
      </c>
      <c r="L881" s="74">
        <v>176.88295880149812</v>
      </c>
      <c r="M881" s="78" t="s">
        <v>1302</v>
      </c>
      <c r="N881" s="76" t="s">
        <v>1304</v>
      </c>
    </row>
    <row r="882" spans="2:14" x14ac:dyDescent="0.35">
      <c r="B882" s="91" t="s">
        <v>2413</v>
      </c>
      <c r="C882" s="71" t="s">
        <v>2412</v>
      </c>
      <c r="D882" s="72" t="s">
        <v>546</v>
      </c>
      <c r="E882" s="71" t="s">
        <v>2655</v>
      </c>
      <c r="F882" s="71" t="s">
        <v>2412</v>
      </c>
      <c r="G882" s="72" t="s">
        <v>2413</v>
      </c>
      <c r="H882" s="73" t="s">
        <v>2412</v>
      </c>
      <c r="I882" s="71" t="s">
        <v>1425</v>
      </c>
      <c r="J882" s="72" t="s">
        <v>170</v>
      </c>
      <c r="K882" s="71" t="s">
        <v>12</v>
      </c>
      <c r="L882" s="74">
        <v>202.14606741573033</v>
      </c>
      <c r="M882" s="75" t="s">
        <v>1303</v>
      </c>
      <c r="N882" s="76" t="s">
        <v>1304</v>
      </c>
    </row>
    <row r="883" spans="2:14" x14ac:dyDescent="0.35">
      <c r="B883" s="91" t="s">
        <v>2414</v>
      </c>
      <c r="C883" s="71" t="s">
        <v>2412</v>
      </c>
      <c r="D883" s="72" t="s">
        <v>546</v>
      </c>
      <c r="E883" s="71" t="s">
        <v>2655</v>
      </c>
      <c r="F883" s="71" t="s">
        <v>2412</v>
      </c>
      <c r="G883" s="72" t="s">
        <v>2414</v>
      </c>
      <c r="H883" s="73" t="s">
        <v>2412</v>
      </c>
      <c r="I883" s="71" t="s">
        <v>1423</v>
      </c>
      <c r="J883" s="72" t="s">
        <v>173</v>
      </c>
      <c r="K883" s="71" t="s">
        <v>12</v>
      </c>
      <c r="L883" s="74">
        <v>2021.4831460674156</v>
      </c>
      <c r="M883" s="78" t="s">
        <v>1302</v>
      </c>
      <c r="N883" s="79" t="s">
        <v>4090</v>
      </c>
    </row>
    <row r="884" spans="2:14" x14ac:dyDescent="0.35">
      <c r="B884" s="91" t="s">
        <v>2415</v>
      </c>
      <c r="C884" s="71" t="s">
        <v>2416</v>
      </c>
      <c r="D884" s="72" t="s">
        <v>553</v>
      </c>
      <c r="E884" s="71" t="s">
        <v>1888</v>
      </c>
      <c r="F884" s="71" t="s">
        <v>2416</v>
      </c>
      <c r="G884" s="72" t="s">
        <v>2415</v>
      </c>
      <c r="H884" s="73" t="s">
        <v>2416</v>
      </c>
      <c r="I884" s="71" t="s">
        <v>1424</v>
      </c>
      <c r="J884" s="72" t="s">
        <v>170</v>
      </c>
      <c r="K884" s="71" t="s">
        <v>12</v>
      </c>
      <c r="L884" s="74">
        <v>312.13295880149809</v>
      </c>
      <c r="M884" s="78" t="s">
        <v>1302</v>
      </c>
      <c r="N884" s="76" t="s">
        <v>1304</v>
      </c>
    </row>
    <row r="885" spans="2:14" x14ac:dyDescent="0.35">
      <c r="B885" s="91" t="s">
        <v>2417</v>
      </c>
      <c r="C885" s="71" t="s">
        <v>2416</v>
      </c>
      <c r="D885" s="72" t="s">
        <v>553</v>
      </c>
      <c r="E885" s="71" t="s">
        <v>1888</v>
      </c>
      <c r="F885" s="71" t="s">
        <v>2416</v>
      </c>
      <c r="G885" s="72" t="s">
        <v>2417</v>
      </c>
      <c r="H885" s="73" t="s">
        <v>2416</v>
      </c>
      <c r="I885" s="71" t="s">
        <v>1425</v>
      </c>
      <c r="J885" s="72" t="s">
        <v>170</v>
      </c>
      <c r="K885" s="71" t="s">
        <v>12</v>
      </c>
      <c r="L885" s="74">
        <v>356.70786516853934</v>
      </c>
      <c r="M885" s="75" t="s">
        <v>1303</v>
      </c>
      <c r="N885" s="76" t="s">
        <v>1304</v>
      </c>
    </row>
    <row r="886" spans="2:14" x14ac:dyDescent="0.35">
      <c r="B886" s="91" t="s">
        <v>2418</v>
      </c>
      <c r="C886" s="71" t="s">
        <v>2416</v>
      </c>
      <c r="D886" s="72" t="s">
        <v>553</v>
      </c>
      <c r="E886" s="71" t="s">
        <v>1888</v>
      </c>
      <c r="F886" s="71" t="s">
        <v>2416</v>
      </c>
      <c r="G886" s="72" t="s">
        <v>2418</v>
      </c>
      <c r="H886" s="73" t="s">
        <v>2416</v>
      </c>
      <c r="I886" s="71" t="s">
        <v>1423</v>
      </c>
      <c r="J886" s="72" t="s">
        <v>173</v>
      </c>
      <c r="K886" s="71" t="s">
        <v>12</v>
      </c>
      <c r="L886" s="74">
        <v>3567.1685393258431</v>
      </c>
      <c r="M886" s="78" t="s">
        <v>1302</v>
      </c>
      <c r="N886" s="79" t="s">
        <v>4090</v>
      </c>
    </row>
    <row r="887" spans="2:14" x14ac:dyDescent="0.35">
      <c r="B887" s="91" t="s">
        <v>2419</v>
      </c>
      <c r="C887" s="71" t="s">
        <v>2420</v>
      </c>
      <c r="D887" s="72" t="s">
        <v>588</v>
      </c>
      <c r="E887" s="71" t="s">
        <v>2656</v>
      </c>
      <c r="F887" s="71" t="s">
        <v>2420</v>
      </c>
      <c r="G887" s="72" t="s">
        <v>2419</v>
      </c>
      <c r="H887" s="73" t="s">
        <v>2420</v>
      </c>
      <c r="I887" s="71" t="s">
        <v>1424</v>
      </c>
      <c r="J887" s="72" t="s">
        <v>170</v>
      </c>
      <c r="K887" s="71" t="s">
        <v>12</v>
      </c>
      <c r="L887" s="74">
        <v>11.25187265917603</v>
      </c>
      <c r="M887" s="78" t="s">
        <v>1302</v>
      </c>
      <c r="N887" s="76" t="s">
        <v>1304</v>
      </c>
    </row>
    <row r="888" spans="2:14" x14ac:dyDescent="0.35">
      <c r="B888" s="91" t="s">
        <v>2421</v>
      </c>
      <c r="C888" s="71" t="s">
        <v>2420</v>
      </c>
      <c r="D888" s="72" t="s">
        <v>588</v>
      </c>
      <c r="E888" s="71" t="s">
        <v>2656</v>
      </c>
      <c r="F888" s="71" t="s">
        <v>2420</v>
      </c>
      <c r="G888" s="72" t="s">
        <v>2421</v>
      </c>
      <c r="H888" s="73" t="s">
        <v>2420</v>
      </c>
      <c r="I888" s="71" t="s">
        <v>1425</v>
      </c>
      <c r="J888" s="72" t="s">
        <v>170</v>
      </c>
      <c r="K888" s="71" t="s">
        <v>12</v>
      </c>
      <c r="L888" s="74">
        <v>12.865168539325841</v>
      </c>
      <c r="M888" s="75" t="s">
        <v>1303</v>
      </c>
      <c r="N888" s="76" t="s">
        <v>1304</v>
      </c>
    </row>
    <row r="889" spans="2:14" x14ac:dyDescent="0.35">
      <c r="B889" s="91" t="s">
        <v>2422</v>
      </c>
      <c r="C889" s="71" t="s">
        <v>2420</v>
      </c>
      <c r="D889" s="72" t="s">
        <v>588</v>
      </c>
      <c r="E889" s="71" t="s">
        <v>2656</v>
      </c>
      <c r="F889" s="71" t="s">
        <v>2420</v>
      </c>
      <c r="G889" s="72" t="s">
        <v>2422</v>
      </c>
      <c r="H889" s="73" t="s">
        <v>2420</v>
      </c>
      <c r="I889" s="71" t="s">
        <v>1423</v>
      </c>
      <c r="J889" s="72" t="s">
        <v>173</v>
      </c>
      <c r="K889" s="71" t="s">
        <v>12</v>
      </c>
      <c r="L889" s="74">
        <v>128.59550561797752</v>
      </c>
      <c r="M889" s="78" t="s">
        <v>1302</v>
      </c>
      <c r="N889" s="79" t="s">
        <v>4090</v>
      </c>
    </row>
    <row r="890" spans="2:14" x14ac:dyDescent="0.35">
      <c r="B890" s="91" t="s">
        <v>2423</v>
      </c>
      <c r="C890" s="71" t="s">
        <v>2424</v>
      </c>
      <c r="D890" s="72" t="s">
        <v>605</v>
      </c>
      <c r="E890" s="71" t="s">
        <v>347</v>
      </c>
      <c r="F890" s="71" t="s">
        <v>2424</v>
      </c>
      <c r="G890" s="72" t="s">
        <v>2423</v>
      </c>
      <c r="H890" s="73" t="s">
        <v>2424</v>
      </c>
      <c r="I890" s="71" t="s">
        <v>1424</v>
      </c>
      <c r="J890" s="72" t="s">
        <v>170</v>
      </c>
      <c r="K890" s="71" t="s">
        <v>12</v>
      </c>
      <c r="L890" s="74">
        <v>44.672284644194754</v>
      </c>
      <c r="M890" s="78" t="s">
        <v>1302</v>
      </c>
      <c r="N890" s="76" t="s">
        <v>1304</v>
      </c>
    </row>
    <row r="891" spans="2:14" x14ac:dyDescent="0.35">
      <c r="B891" s="91" t="s">
        <v>2425</v>
      </c>
      <c r="C891" s="71" t="s">
        <v>2424</v>
      </c>
      <c r="D891" s="72" t="s">
        <v>605</v>
      </c>
      <c r="E891" s="71" t="s">
        <v>347</v>
      </c>
      <c r="F891" s="71" t="s">
        <v>2424</v>
      </c>
      <c r="G891" s="72" t="s">
        <v>2425</v>
      </c>
      <c r="H891" s="73" t="s">
        <v>2424</v>
      </c>
      <c r="I891" s="71" t="s">
        <v>1425</v>
      </c>
      <c r="J891" s="72" t="s">
        <v>170</v>
      </c>
      <c r="K891" s="71" t="s">
        <v>12</v>
      </c>
      <c r="L891" s="74">
        <v>51.056179775280896</v>
      </c>
      <c r="M891" s="75" t="s">
        <v>1303</v>
      </c>
      <c r="N891" s="76" t="s">
        <v>1304</v>
      </c>
    </row>
    <row r="892" spans="2:14" x14ac:dyDescent="0.35">
      <c r="B892" s="91" t="s">
        <v>2426</v>
      </c>
      <c r="C892" s="71" t="s">
        <v>2424</v>
      </c>
      <c r="D892" s="72" t="s">
        <v>605</v>
      </c>
      <c r="E892" s="71" t="s">
        <v>347</v>
      </c>
      <c r="F892" s="71" t="s">
        <v>2424</v>
      </c>
      <c r="G892" s="72" t="s">
        <v>2426</v>
      </c>
      <c r="H892" s="73" t="s">
        <v>2424</v>
      </c>
      <c r="I892" s="71" t="s">
        <v>1423</v>
      </c>
      <c r="J892" s="72" t="s">
        <v>173</v>
      </c>
      <c r="K892" s="71" t="s">
        <v>12</v>
      </c>
      <c r="L892" s="74">
        <v>510.5168539325843</v>
      </c>
      <c r="M892" s="78" t="s">
        <v>1302</v>
      </c>
      <c r="N892" s="79" t="s">
        <v>4090</v>
      </c>
    </row>
    <row r="893" spans="2:14" x14ac:dyDescent="0.35">
      <c r="B893" s="91" t="s">
        <v>2427</v>
      </c>
      <c r="C893" s="71" t="s">
        <v>2428</v>
      </c>
      <c r="D893" s="72" t="s">
        <v>2657</v>
      </c>
      <c r="E893" s="71" t="s">
        <v>107</v>
      </c>
      <c r="F893" s="71" t="s">
        <v>2428</v>
      </c>
      <c r="G893" s="72" t="s">
        <v>2427</v>
      </c>
      <c r="H893" s="73" t="s">
        <v>2428</v>
      </c>
      <c r="I893" s="71" t="s">
        <v>1424</v>
      </c>
      <c r="J893" s="72" t="s">
        <v>170</v>
      </c>
      <c r="K893" s="71" t="s">
        <v>12</v>
      </c>
      <c r="L893" s="74">
        <v>55.133895131086149</v>
      </c>
      <c r="M893" s="78" t="s">
        <v>1302</v>
      </c>
      <c r="N893" s="76" t="s">
        <v>1304</v>
      </c>
    </row>
    <row r="894" spans="2:14" x14ac:dyDescent="0.35">
      <c r="B894" s="91" t="s">
        <v>2429</v>
      </c>
      <c r="C894" s="71" t="s">
        <v>2428</v>
      </c>
      <c r="D894" s="72" t="s">
        <v>2657</v>
      </c>
      <c r="E894" s="71" t="s">
        <v>107</v>
      </c>
      <c r="F894" s="71" t="s">
        <v>2428</v>
      </c>
      <c r="G894" s="72" t="s">
        <v>2429</v>
      </c>
      <c r="H894" s="73" t="s">
        <v>2428</v>
      </c>
      <c r="I894" s="71" t="s">
        <v>1425</v>
      </c>
      <c r="J894" s="72" t="s">
        <v>170</v>
      </c>
      <c r="K894" s="71" t="s">
        <v>12</v>
      </c>
      <c r="L894" s="74">
        <v>63.011235955056179</v>
      </c>
      <c r="M894" s="75" t="s">
        <v>1303</v>
      </c>
      <c r="N894" s="76" t="s">
        <v>1304</v>
      </c>
    </row>
    <row r="895" spans="2:14" x14ac:dyDescent="0.35">
      <c r="B895" s="91" t="s">
        <v>2430</v>
      </c>
      <c r="C895" s="71" t="s">
        <v>2428</v>
      </c>
      <c r="D895" s="72" t="s">
        <v>2657</v>
      </c>
      <c r="E895" s="71" t="s">
        <v>107</v>
      </c>
      <c r="F895" s="71" t="s">
        <v>2428</v>
      </c>
      <c r="G895" s="72" t="s">
        <v>2430</v>
      </c>
      <c r="H895" s="73" t="s">
        <v>2428</v>
      </c>
      <c r="I895" s="71" t="s">
        <v>1423</v>
      </c>
      <c r="J895" s="72" t="s">
        <v>173</v>
      </c>
      <c r="K895" s="71" t="s">
        <v>12</v>
      </c>
      <c r="L895" s="74">
        <v>630.11235955056179</v>
      </c>
      <c r="M895" s="78" t="s">
        <v>1302</v>
      </c>
      <c r="N895" s="79" t="s">
        <v>4090</v>
      </c>
    </row>
    <row r="896" spans="2:14" x14ac:dyDescent="0.35">
      <c r="B896" s="91" t="s">
        <v>2431</v>
      </c>
      <c r="C896" s="71" t="s">
        <v>2432</v>
      </c>
      <c r="D896" s="72" t="s">
        <v>690</v>
      </c>
      <c r="E896" s="71" t="s">
        <v>2658</v>
      </c>
      <c r="F896" s="71" t="s">
        <v>2432</v>
      </c>
      <c r="G896" s="72" t="s">
        <v>2431</v>
      </c>
      <c r="H896" s="73" t="s">
        <v>2432</v>
      </c>
      <c r="I896" s="71" t="s">
        <v>1424</v>
      </c>
      <c r="J896" s="72" t="s">
        <v>170</v>
      </c>
      <c r="K896" s="71" t="s">
        <v>12</v>
      </c>
      <c r="L896" s="74">
        <v>43.775280898876396</v>
      </c>
      <c r="M896" s="78" t="s">
        <v>1302</v>
      </c>
      <c r="N896" s="76" t="s">
        <v>1304</v>
      </c>
    </row>
    <row r="897" spans="2:14" x14ac:dyDescent="0.35">
      <c r="B897" s="91" t="s">
        <v>2433</v>
      </c>
      <c r="C897" s="71" t="s">
        <v>2432</v>
      </c>
      <c r="D897" s="72" t="s">
        <v>690</v>
      </c>
      <c r="E897" s="71" t="s">
        <v>2658</v>
      </c>
      <c r="F897" s="71" t="s">
        <v>2432</v>
      </c>
      <c r="G897" s="72" t="s">
        <v>2433</v>
      </c>
      <c r="H897" s="73" t="s">
        <v>2432</v>
      </c>
      <c r="I897" s="71" t="s">
        <v>1425</v>
      </c>
      <c r="J897" s="72" t="s">
        <v>170</v>
      </c>
      <c r="K897" s="71" t="s">
        <v>12</v>
      </c>
      <c r="L897" s="74">
        <v>50.011235955056179</v>
      </c>
      <c r="M897" s="75" t="s">
        <v>1303</v>
      </c>
      <c r="N897" s="76" t="s">
        <v>1304</v>
      </c>
    </row>
    <row r="898" spans="2:14" x14ac:dyDescent="0.35">
      <c r="B898" s="91" t="s">
        <v>2434</v>
      </c>
      <c r="C898" s="71" t="s">
        <v>2432</v>
      </c>
      <c r="D898" s="72" t="s">
        <v>690</v>
      </c>
      <c r="E898" s="71" t="s">
        <v>2658</v>
      </c>
      <c r="F898" s="71" t="s">
        <v>2432</v>
      </c>
      <c r="G898" s="72" t="s">
        <v>2434</v>
      </c>
      <c r="H898" s="73" t="s">
        <v>2432</v>
      </c>
      <c r="I898" s="71" t="s">
        <v>1423</v>
      </c>
      <c r="J898" s="72" t="s">
        <v>173</v>
      </c>
      <c r="K898" s="71" t="s">
        <v>12</v>
      </c>
      <c r="L898" s="74">
        <v>500.22471910112358</v>
      </c>
      <c r="M898" s="78" t="s">
        <v>1302</v>
      </c>
      <c r="N898" s="79" t="s">
        <v>4090</v>
      </c>
    </row>
    <row r="899" spans="2:14" x14ac:dyDescent="0.35">
      <c r="B899" s="91" t="s">
        <v>2435</v>
      </c>
      <c r="C899" s="71" t="s">
        <v>2436</v>
      </c>
      <c r="D899" s="72" t="s">
        <v>695</v>
      </c>
      <c r="E899" s="71" t="s">
        <v>2655</v>
      </c>
      <c r="F899" s="71" t="s">
        <v>2436</v>
      </c>
      <c r="G899" s="72" t="s">
        <v>2435</v>
      </c>
      <c r="H899" s="73" t="s">
        <v>2436</v>
      </c>
      <c r="I899" s="71" t="s">
        <v>1424</v>
      </c>
      <c r="J899" s="72" t="s">
        <v>170</v>
      </c>
      <c r="K899" s="71" t="s">
        <v>12</v>
      </c>
      <c r="L899" s="74">
        <v>93.056179775280896</v>
      </c>
      <c r="M899" s="78" t="s">
        <v>1302</v>
      </c>
      <c r="N899" s="76" t="s">
        <v>1304</v>
      </c>
    </row>
    <row r="900" spans="2:14" x14ac:dyDescent="0.35">
      <c r="B900" s="91" t="s">
        <v>2437</v>
      </c>
      <c r="C900" s="71" t="s">
        <v>2436</v>
      </c>
      <c r="D900" s="72" t="s">
        <v>695</v>
      </c>
      <c r="E900" s="71" t="s">
        <v>2655</v>
      </c>
      <c r="F900" s="71" t="s">
        <v>2436</v>
      </c>
      <c r="G900" s="72" t="s">
        <v>2437</v>
      </c>
      <c r="H900" s="73" t="s">
        <v>2436</v>
      </c>
      <c r="I900" s="71" t="s">
        <v>1425</v>
      </c>
      <c r="J900" s="72" t="s">
        <v>170</v>
      </c>
      <c r="K900" s="71" t="s">
        <v>12</v>
      </c>
      <c r="L900" s="74">
        <v>106.34831460674158</v>
      </c>
      <c r="M900" s="75" t="s">
        <v>1303</v>
      </c>
      <c r="N900" s="76" t="s">
        <v>1304</v>
      </c>
    </row>
    <row r="901" spans="2:14" x14ac:dyDescent="0.35">
      <c r="B901" s="91" t="s">
        <v>2438</v>
      </c>
      <c r="C901" s="71" t="s">
        <v>2436</v>
      </c>
      <c r="D901" s="72" t="s">
        <v>695</v>
      </c>
      <c r="E901" s="71" t="s">
        <v>2655</v>
      </c>
      <c r="F901" s="71" t="s">
        <v>2436</v>
      </c>
      <c r="G901" s="72" t="s">
        <v>2438</v>
      </c>
      <c r="H901" s="73" t="s">
        <v>2436</v>
      </c>
      <c r="I901" s="71" t="s">
        <v>1423</v>
      </c>
      <c r="J901" s="72" t="s">
        <v>173</v>
      </c>
      <c r="K901" s="71" t="s">
        <v>12</v>
      </c>
      <c r="L901" s="74">
        <v>1063.4719101123596</v>
      </c>
      <c r="M901" s="78" t="s">
        <v>1302</v>
      </c>
      <c r="N901" s="79" t="s">
        <v>4090</v>
      </c>
    </row>
    <row r="902" spans="2:14" x14ac:dyDescent="0.35">
      <c r="B902" s="91" t="s">
        <v>2439</v>
      </c>
      <c r="C902" s="71" t="s">
        <v>2440</v>
      </c>
      <c r="D902" s="72" t="s">
        <v>700</v>
      </c>
      <c r="E902" s="71" t="s">
        <v>1854</v>
      </c>
      <c r="F902" s="71" t="s">
        <v>2440</v>
      </c>
      <c r="G902" s="72" t="s">
        <v>2439</v>
      </c>
      <c r="H902" s="73" t="s">
        <v>2440</v>
      </c>
      <c r="I902" s="71" t="s">
        <v>1424</v>
      </c>
      <c r="J902" s="72" t="s">
        <v>170</v>
      </c>
      <c r="K902" s="71" t="s">
        <v>12</v>
      </c>
      <c r="L902" s="74">
        <v>189.7013108614232</v>
      </c>
      <c r="M902" s="78" t="s">
        <v>1302</v>
      </c>
      <c r="N902" s="76" t="s">
        <v>1304</v>
      </c>
    </row>
    <row r="903" spans="2:14" x14ac:dyDescent="0.35">
      <c r="B903" s="91" t="s">
        <v>2441</v>
      </c>
      <c r="C903" s="71" t="s">
        <v>2440</v>
      </c>
      <c r="D903" s="72" t="s">
        <v>700</v>
      </c>
      <c r="E903" s="71" t="s">
        <v>1854</v>
      </c>
      <c r="F903" s="71" t="s">
        <v>2440</v>
      </c>
      <c r="G903" s="72" t="s">
        <v>2441</v>
      </c>
      <c r="H903" s="73" t="s">
        <v>2440</v>
      </c>
      <c r="I903" s="71" t="s">
        <v>1425</v>
      </c>
      <c r="J903" s="72" t="s">
        <v>170</v>
      </c>
      <c r="K903" s="71" t="s">
        <v>12</v>
      </c>
      <c r="L903" s="74">
        <v>216.80898876404495</v>
      </c>
      <c r="M903" s="75" t="s">
        <v>1303</v>
      </c>
      <c r="N903" s="76" t="s">
        <v>1304</v>
      </c>
    </row>
    <row r="904" spans="2:14" x14ac:dyDescent="0.35">
      <c r="B904" s="91" t="s">
        <v>2442</v>
      </c>
      <c r="C904" s="71" t="s">
        <v>2440</v>
      </c>
      <c r="D904" s="72" t="s">
        <v>700</v>
      </c>
      <c r="E904" s="71" t="s">
        <v>1854</v>
      </c>
      <c r="F904" s="71" t="s">
        <v>2440</v>
      </c>
      <c r="G904" s="72" t="s">
        <v>2442</v>
      </c>
      <c r="H904" s="73" t="s">
        <v>2440</v>
      </c>
      <c r="I904" s="71" t="s">
        <v>1423</v>
      </c>
      <c r="J904" s="72" t="s">
        <v>173</v>
      </c>
      <c r="K904" s="71" t="s">
        <v>12</v>
      </c>
      <c r="L904" s="74">
        <v>2168.0786516853932</v>
      </c>
      <c r="M904" s="78" t="s">
        <v>1302</v>
      </c>
      <c r="N904" s="79" t="s">
        <v>4090</v>
      </c>
    </row>
    <row r="905" spans="2:14" x14ac:dyDescent="0.35">
      <c r="B905" s="91" t="s">
        <v>2443</v>
      </c>
      <c r="C905" s="71" t="s">
        <v>2444</v>
      </c>
      <c r="D905" s="72" t="s">
        <v>709</v>
      </c>
      <c r="E905" s="71" t="s">
        <v>1881</v>
      </c>
      <c r="F905" s="71" t="s">
        <v>2444</v>
      </c>
      <c r="G905" s="72" t="s">
        <v>2443</v>
      </c>
      <c r="H905" s="73" t="s">
        <v>2444</v>
      </c>
      <c r="I905" s="71" t="s">
        <v>1424</v>
      </c>
      <c r="J905" s="72" t="s">
        <v>170</v>
      </c>
      <c r="K905" s="71" t="s">
        <v>12</v>
      </c>
      <c r="L905" s="74">
        <v>22.502808988764045</v>
      </c>
      <c r="M905" s="78" t="s">
        <v>1302</v>
      </c>
      <c r="N905" s="76" t="s">
        <v>1304</v>
      </c>
    </row>
    <row r="906" spans="2:14" x14ac:dyDescent="0.35">
      <c r="B906" s="91" t="s">
        <v>2445</v>
      </c>
      <c r="C906" s="71" t="s">
        <v>2444</v>
      </c>
      <c r="D906" s="72" t="s">
        <v>709</v>
      </c>
      <c r="E906" s="71" t="s">
        <v>1881</v>
      </c>
      <c r="F906" s="71" t="s">
        <v>2444</v>
      </c>
      <c r="G906" s="72" t="s">
        <v>2445</v>
      </c>
      <c r="H906" s="73" t="s">
        <v>2444</v>
      </c>
      <c r="I906" s="71" t="s">
        <v>1425</v>
      </c>
      <c r="J906" s="72" t="s">
        <v>170</v>
      </c>
      <c r="K906" s="71" t="s">
        <v>12</v>
      </c>
      <c r="L906" s="74">
        <v>25.719101123595507</v>
      </c>
      <c r="M906" s="75" t="s">
        <v>1303</v>
      </c>
      <c r="N906" s="76" t="s">
        <v>1304</v>
      </c>
    </row>
    <row r="907" spans="2:14" x14ac:dyDescent="0.35">
      <c r="B907" s="91" t="s">
        <v>2446</v>
      </c>
      <c r="C907" s="71" t="s">
        <v>2444</v>
      </c>
      <c r="D907" s="72" t="s">
        <v>709</v>
      </c>
      <c r="E907" s="71" t="s">
        <v>1881</v>
      </c>
      <c r="F907" s="71" t="s">
        <v>2444</v>
      </c>
      <c r="G907" s="72" t="s">
        <v>2446</v>
      </c>
      <c r="H907" s="73" t="s">
        <v>2444</v>
      </c>
      <c r="I907" s="71" t="s">
        <v>1423</v>
      </c>
      <c r="J907" s="72" t="s">
        <v>173</v>
      </c>
      <c r="K907" s="71" t="s">
        <v>12</v>
      </c>
      <c r="L907" s="74">
        <v>257.19101123595505</v>
      </c>
      <c r="M907" s="78" t="s">
        <v>1302</v>
      </c>
      <c r="N907" s="79" t="s">
        <v>4090</v>
      </c>
    </row>
    <row r="908" spans="2:14" x14ac:dyDescent="0.35">
      <c r="B908" s="91" t="s">
        <v>2650</v>
      </c>
      <c r="C908" s="71" t="s">
        <v>2652</v>
      </c>
      <c r="D908" s="72" t="s">
        <v>2653</v>
      </c>
      <c r="E908" s="71" t="s">
        <v>11</v>
      </c>
      <c r="F908" s="71" t="s">
        <v>2652</v>
      </c>
      <c r="G908" s="72" t="s">
        <v>2650</v>
      </c>
      <c r="H908" s="73" t="s">
        <v>2652</v>
      </c>
      <c r="I908" s="71" t="s">
        <v>1423</v>
      </c>
      <c r="J908" s="72" t="s">
        <v>173</v>
      </c>
      <c r="K908" s="71" t="s">
        <v>12</v>
      </c>
      <c r="L908" s="74">
        <v>147.87640449438203</v>
      </c>
      <c r="M908" s="78" t="s">
        <v>1302</v>
      </c>
      <c r="N908" s="79" t="s">
        <v>4090</v>
      </c>
    </row>
    <row r="909" spans="2:14" x14ac:dyDescent="0.35">
      <c r="B909" s="91" t="s">
        <v>2651</v>
      </c>
      <c r="C909" s="71" t="s">
        <v>2652</v>
      </c>
      <c r="D909" s="72" t="s">
        <v>2653</v>
      </c>
      <c r="E909" s="71" t="s">
        <v>11</v>
      </c>
      <c r="F909" s="71" t="s">
        <v>2652</v>
      </c>
      <c r="G909" s="72" t="s">
        <v>2651</v>
      </c>
      <c r="H909" s="73" t="s">
        <v>2652</v>
      </c>
      <c r="I909" s="71" t="s">
        <v>1424</v>
      </c>
      <c r="J909" s="72" t="s">
        <v>170</v>
      </c>
      <c r="K909" s="71" t="s">
        <v>12</v>
      </c>
      <c r="L909" s="74">
        <v>12.940074906367039</v>
      </c>
      <c r="M909" s="78" t="s">
        <v>1302</v>
      </c>
      <c r="N909" s="76" t="s">
        <v>1304</v>
      </c>
    </row>
    <row r="910" spans="2:14" x14ac:dyDescent="0.35">
      <c r="B910" s="91" t="s">
        <v>2726</v>
      </c>
      <c r="C910" s="71"/>
      <c r="D910" s="72" t="s">
        <v>2732</v>
      </c>
      <c r="E910" s="71" t="s">
        <v>107</v>
      </c>
      <c r="F910" s="71"/>
      <c r="G910" s="72"/>
      <c r="H910" s="73" t="s">
        <v>2733</v>
      </c>
      <c r="I910" s="71" t="s">
        <v>1424</v>
      </c>
      <c r="J910" s="72" t="s">
        <v>170</v>
      </c>
      <c r="K910" s="71" t="s">
        <v>12</v>
      </c>
      <c r="L910" s="74">
        <v>108.12546816479401</v>
      </c>
      <c r="M910" s="78" t="s">
        <v>1302</v>
      </c>
      <c r="N910" s="76" t="s">
        <v>1304</v>
      </c>
    </row>
    <row r="911" spans="2:14" x14ac:dyDescent="0.35">
      <c r="B911" s="91" t="s">
        <v>2727</v>
      </c>
      <c r="C911" s="71"/>
      <c r="D911" s="72" t="s">
        <v>2732</v>
      </c>
      <c r="E911" s="71" t="s">
        <v>108</v>
      </c>
      <c r="F911" s="71"/>
      <c r="G911" s="72"/>
      <c r="H911" s="73" t="s">
        <v>2734</v>
      </c>
      <c r="I911" s="71" t="s">
        <v>1424</v>
      </c>
      <c r="J911" s="72" t="s">
        <v>170</v>
      </c>
      <c r="K911" s="71" t="s">
        <v>12</v>
      </c>
      <c r="L911" s="74">
        <v>128.83426966292134</v>
      </c>
      <c r="M911" s="78" t="s">
        <v>1302</v>
      </c>
      <c r="N911" s="76" t="s">
        <v>1304</v>
      </c>
    </row>
    <row r="912" spans="2:14" x14ac:dyDescent="0.35">
      <c r="B912" s="91" t="s">
        <v>2728</v>
      </c>
      <c r="C912" s="71"/>
      <c r="D912" s="72" t="s">
        <v>2732</v>
      </c>
      <c r="E912" s="71" t="s">
        <v>108</v>
      </c>
      <c r="F912" s="71"/>
      <c r="G912" s="72"/>
      <c r="H912" s="73" t="s">
        <v>2734</v>
      </c>
      <c r="I912" s="71" t="s">
        <v>1423</v>
      </c>
      <c r="J912" s="72" t="s">
        <v>173</v>
      </c>
      <c r="K912" s="71" t="s">
        <v>12</v>
      </c>
      <c r="L912" s="74">
        <v>1472.3932584269664</v>
      </c>
      <c r="M912" s="78" t="s">
        <v>1302</v>
      </c>
      <c r="N912" s="79" t="s">
        <v>4090</v>
      </c>
    </row>
    <row r="913" spans="2:14" x14ac:dyDescent="0.35">
      <c r="B913" s="91" t="s">
        <v>2729</v>
      </c>
      <c r="C913" s="71"/>
      <c r="D913" s="72" t="s">
        <v>2732</v>
      </c>
      <c r="E913" s="71" t="s">
        <v>107</v>
      </c>
      <c r="F913" s="71"/>
      <c r="G913" s="72"/>
      <c r="H913" s="73" t="s">
        <v>2733</v>
      </c>
      <c r="I913" s="71" t="s">
        <v>1425</v>
      </c>
      <c r="J913" s="72" t="s">
        <v>170</v>
      </c>
      <c r="K913" s="71" t="s">
        <v>12</v>
      </c>
      <c r="L913" s="74">
        <v>123.58426966292134</v>
      </c>
      <c r="M913" s="75" t="s">
        <v>1303</v>
      </c>
      <c r="N913" s="76" t="s">
        <v>1304</v>
      </c>
    </row>
    <row r="914" spans="2:14" x14ac:dyDescent="0.35">
      <c r="B914" s="91" t="s">
        <v>2730</v>
      </c>
      <c r="C914" s="71"/>
      <c r="D914" s="72" t="s">
        <v>2732</v>
      </c>
      <c r="E914" s="71" t="s">
        <v>107</v>
      </c>
      <c r="F914" s="71"/>
      <c r="G914" s="72"/>
      <c r="H914" s="73" t="s">
        <v>2733</v>
      </c>
      <c r="I914" s="71" t="s">
        <v>1423</v>
      </c>
      <c r="J914" s="72" t="s">
        <v>173</v>
      </c>
      <c r="K914" s="71" t="s">
        <v>12</v>
      </c>
      <c r="L914" s="74">
        <v>1235.7752808988762</v>
      </c>
      <c r="M914" s="78" t="s">
        <v>1302</v>
      </c>
      <c r="N914" s="79" t="s">
        <v>4090</v>
      </c>
    </row>
    <row r="915" spans="2:14" x14ac:dyDescent="0.35">
      <c r="B915" s="91" t="s">
        <v>2731</v>
      </c>
      <c r="C915" s="71"/>
      <c r="D915" s="72" t="s">
        <v>2732</v>
      </c>
      <c r="E915" s="71" t="s">
        <v>108</v>
      </c>
      <c r="F915" s="71"/>
      <c r="G915" s="72"/>
      <c r="H915" s="73" t="s">
        <v>2734</v>
      </c>
      <c r="I915" s="71" t="s">
        <v>1425</v>
      </c>
      <c r="J915" s="72" t="s">
        <v>170</v>
      </c>
      <c r="K915" s="71" t="s">
        <v>12</v>
      </c>
      <c r="L915" s="74">
        <v>147.23595505617976</v>
      </c>
      <c r="M915" s="75" t="s">
        <v>1303</v>
      </c>
      <c r="N915" s="76" t="s">
        <v>1304</v>
      </c>
    </row>
    <row r="916" spans="2:14" x14ac:dyDescent="0.35">
      <c r="B916" s="91" t="s">
        <v>2866</v>
      </c>
      <c r="C916" s="71"/>
      <c r="D916" s="72" t="s">
        <v>167</v>
      </c>
      <c r="E916" s="71" t="s">
        <v>33</v>
      </c>
      <c r="F916" s="71"/>
      <c r="G916" s="72"/>
      <c r="H916" s="73" t="s">
        <v>3021</v>
      </c>
      <c r="I916" s="71" t="s">
        <v>1425</v>
      </c>
      <c r="J916" s="72" t="s">
        <v>170</v>
      </c>
      <c r="K916" s="71" t="s">
        <v>12</v>
      </c>
      <c r="L916" s="74">
        <v>9.8988764044943824</v>
      </c>
      <c r="M916" s="75" t="s">
        <v>1303</v>
      </c>
      <c r="N916" s="76" t="s">
        <v>1304</v>
      </c>
    </row>
    <row r="917" spans="2:14" x14ac:dyDescent="0.35">
      <c r="B917" s="91" t="s">
        <v>2867</v>
      </c>
      <c r="C917" s="71"/>
      <c r="D917" s="72" t="s">
        <v>167</v>
      </c>
      <c r="E917" s="71" t="s">
        <v>33</v>
      </c>
      <c r="F917" s="71"/>
      <c r="G917" s="72"/>
      <c r="H917" s="73" t="s">
        <v>3021</v>
      </c>
      <c r="I917" s="71" t="s">
        <v>1423</v>
      </c>
      <c r="J917" s="72" t="s">
        <v>173</v>
      </c>
      <c r="K917" s="71" t="s">
        <v>12</v>
      </c>
      <c r="L917" s="74">
        <v>99.011235955056179</v>
      </c>
      <c r="M917" s="78" t="s">
        <v>1302</v>
      </c>
      <c r="N917" s="79" t="s">
        <v>4090</v>
      </c>
    </row>
    <row r="918" spans="2:14" x14ac:dyDescent="0.35">
      <c r="B918" s="91" t="s">
        <v>2868</v>
      </c>
      <c r="C918" s="71"/>
      <c r="D918" s="72" t="s">
        <v>167</v>
      </c>
      <c r="E918" s="71" t="s">
        <v>33</v>
      </c>
      <c r="F918" s="71"/>
      <c r="G918" s="72"/>
      <c r="H918" s="73" t="s">
        <v>3021</v>
      </c>
      <c r="I918" s="71" t="s">
        <v>1424</v>
      </c>
      <c r="J918" s="72" t="s">
        <v>170</v>
      </c>
      <c r="K918" s="71" t="s">
        <v>12</v>
      </c>
      <c r="L918" s="74">
        <v>8.6666666666666661</v>
      </c>
      <c r="M918" s="78" t="s">
        <v>1302</v>
      </c>
      <c r="N918" s="76" t="s">
        <v>1304</v>
      </c>
    </row>
    <row r="919" spans="2:14" x14ac:dyDescent="0.35">
      <c r="B919" s="91" t="s">
        <v>2869</v>
      </c>
      <c r="C919" s="71"/>
      <c r="D919" s="72" t="s">
        <v>3003</v>
      </c>
      <c r="E919" s="71" t="s">
        <v>33</v>
      </c>
      <c r="F919" s="71"/>
      <c r="G919" s="72"/>
      <c r="H919" s="73" t="s">
        <v>3022</v>
      </c>
      <c r="I919" s="71" t="s">
        <v>1423</v>
      </c>
      <c r="J919" s="72" t="s">
        <v>173</v>
      </c>
      <c r="K919" s="71" t="s">
        <v>12</v>
      </c>
      <c r="L919" s="74">
        <v>92.584269662921358</v>
      </c>
      <c r="M919" s="78" t="s">
        <v>1302</v>
      </c>
      <c r="N919" s="79" t="s">
        <v>4090</v>
      </c>
    </row>
    <row r="920" spans="2:14" x14ac:dyDescent="0.35">
      <c r="B920" s="91" t="s">
        <v>2870</v>
      </c>
      <c r="C920" s="71"/>
      <c r="D920" s="72" t="s">
        <v>3004</v>
      </c>
      <c r="E920" s="71" t="s">
        <v>107</v>
      </c>
      <c r="F920" s="71"/>
      <c r="G920" s="72"/>
      <c r="H920" s="73" t="s">
        <v>3023</v>
      </c>
      <c r="I920" s="71" t="s">
        <v>1425</v>
      </c>
      <c r="J920" s="72" t="s">
        <v>170</v>
      </c>
      <c r="K920" s="71" t="s">
        <v>12</v>
      </c>
      <c r="L920" s="74">
        <v>621.22471910112358</v>
      </c>
      <c r="M920" s="75" t="s">
        <v>1303</v>
      </c>
      <c r="N920" s="76" t="s">
        <v>1304</v>
      </c>
    </row>
    <row r="921" spans="2:14" x14ac:dyDescent="0.35">
      <c r="B921" s="91" t="s">
        <v>2871</v>
      </c>
      <c r="C921" s="71"/>
      <c r="D921" s="72" t="s">
        <v>3004</v>
      </c>
      <c r="E921" s="71" t="s">
        <v>106</v>
      </c>
      <c r="F921" s="71"/>
      <c r="G921" s="72"/>
      <c r="H921" s="73" t="s">
        <v>3024</v>
      </c>
      <c r="I921" s="71" t="s">
        <v>1423</v>
      </c>
      <c r="J921" s="72" t="s">
        <v>173</v>
      </c>
      <c r="K921" s="71" t="s">
        <v>12</v>
      </c>
      <c r="L921" s="74">
        <v>7592.6179775280898</v>
      </c>
      <c r="M921" s="78" t="s">
        <v>1302</v>
      </c>
      <c r="N921" s="79" t="s">
        <v>4090</v>
      </c>
    </row>
    <row r="922" spans="2:14" x14ac:dyDescent="0.35">
      <c r="B922" s="91" t="s">
        <v>2872</v>
      </c>
      <c r="C922" s="71"/>
      <c r="D922" s="72" t="s">
        <v>3004</v>
      </c>
      <c r="E922" s="71" t="s">
        <v>106</v>
      </c>
      <c r="F922" s="71"/>
      <c r="G922" s="72"/>
      <c r="H922" s="73" t="s">
        <v>3024</v>
      </c>
      <c r="I922" s="71" t="s">
        <v>1425</v>
      </c>
      <c r="J922" s="72" t="s">
        <v>170</v>
      </c>
      <c r="K922" s="71" t="s">
        <v>12</v>
      </c>
      <c r="L922" s="74">
        <v>759.25842696629218</v>
      </c>
      <c r="M922" s="75" t="s">
        <v>1303</v>
      </c>
      <c r="N922" s="76" t="s">
        <v>1304</v>
      </c>
    </row>
    <row r="923" spans="2:14" x14ac:dyDescent="0.35">
      <c r="B923" s="91" t="s">
        <v>2873</v>
      </c>
      <c r="C923" s="71"/>
      <c r="D923" s="72" t="s">
        <v>3004</v>
      </c>
      <c r="E923" s="71" t="s">
        <v>106</v>
      </c>
      <c r="F923" s="71"/>
      <c r="G923" s="72"/>
      <c r="H923" s="73" t="s">
        <v>3024</v>
      </c>
      <c r="I923" s="71" t="s">
        <v>1424</v>
      </c>
      <c r="J923" s="72" t="s">
        <v>170</v>
      </c>
      <c r="K923" s="71" t="s">
        <v>12</v>
      </c>
      <c r="L923" s="74">
        <v>664.35767790262173</v>
      </c>
      <c r="M923" s="78" t="s">
        <v>1302</v>
      </c>
      <c r="N923" s="76" t="s">
        <v>1304</v>
      </c>
    </row>
    <row r="924" spans="2:14" x14ac:dyDescent="0.35">
      <c r="B924" s="91" t="s">
        <v>2874</v>
      </c>
      <c r="C924" s="71"/>
      <c r="D924" s="72" t="s">
        <v>3004</v>
      </c>
      <c r="E924" s="71" t="s">
        <v>107</v>
      </c>
      <c r="F924" s="71"/>
      <c r="G924" s="72"/>
      <c r="H924" s="73" t="s">
        <v>3023</v>
      </c>
      <c r="I924" s="71" t="s">
        <v>1424</v>
      </c>
      <c r="J924" s="72" t="s">
        <v>170</v>
      </c>
      <c r="K924" s="71" t="s">
        <v>12</v>
      </c>
      <c r="L924" s="74">
        <v>543.57397003745314</v>
      </c>
      <c r="M924" s="78" t="s">
        <v>1302</v>
      </c>
      <c r="N924" s="76" t="s">
        <v>1304</v>
      </c>
    </row>
    <row r="925" spans="2:14" x14ac:dyDescent="0.35">
      <c r="B925" s="91" t="s">
        <v>2875</v>
      </c>
      <c r="C925" s="71"/>
      <c r="D925" s="72" t="s">
        <v>3004</v>
      </c>
      <c r="E925" s="71" t="s">
        <v>107</v>
      </c>
      <c r="F925" s="71"/>
      <c r="G925" s="72"/>
      <c r="H925" s="73" t="s">
        <v>3023</v>
      </c>
      <c r="I925" s="71" t="s">
        <v>1423</v>
      </c>
      <c r="J925" s="72" t="s">
        <v>173</v>
      </c>
      <c r="K925" s="71" t="s">
        <v>12</v>
      </c>
      <c r="L925" s="74">
        <v>6212.2471910112354</v>
      </c>
      <c r="M925" s="78" t="s">
        <v>1302</v>
      </c>
      <c r="N925" s="79" t="s">
        <v>4090</v>
      </c>
    </row>
    <row r="926" spans="2:14" x14ac:dyDescent="0.35">
      <c r="B926" s="91" t="s">
        <v>2876</v>
      </c>
      <c r="C926" s="71"/>
      <c r="D926" s="72" t="s">
        <v>3005</v>
      </c>
      <c r="E926" s="71" t="s">
        <v>108</v>
      </c>
      <c r="F926" s="71"/>
      <c r="G926" s="72"/>
      <c r="H926" s="73" t="s">
        <v>3025</v>
      </c>
      <c r="I926" s="71" t="s">
        <v>1425</v>
      </c>
      <c r="J926" s="72" t="s">
        <v>170</v>
      </c>
      <c r="K926" s="71" t="s">
        <v>12</v>
      </c>
      <c r="L926" s="74">
        <v>655.70786516853934</v>
      </c>
      <c r="M926" s="75" t="s">
        <v>1303</v>
      </c>
      <c r="N926" s="76" t="s">
        <v>1304</v>
      </c>
    </row>
    <row r="927" spans="2:14" x14ac:dyDescent="0.35">
      <c r="B927" s="91" t="s">
        <v>2877</v>
      </c>
      <c r="C927" s="71"/>
      <c r="D927" s="72" t="s">
        <v>3005</v>
      </c>
      <c r="E927" s="71" t="s">
        <v>107</v>
      </c>
      <c r="F927" s="71"/>
      <c r="G927" s="72"/>
      <c r="H927" s="73" t="s">
        <v>3026</v>
      </c>
      <c r="I927" s="71" t="s">
        <v>1424</v>
      </c>
      <c r="J927" s="72" t="s">
        <v>170</v>
      </c>
      <c r="K927" s="71" t="s">
        <v>12</v>
      </c>
      <c r="L927" s="74">
        <v>452.95505617977528</v>
      </c>
      <c r="M927" s="78" t="s">
        <v>1302</v>
      </c>
      <c r="N927" s="76" t="s">
        <v>1304</v>
      </c>
    </row>
    <row r="928" spans="2:14" x14ac:dyDescent="0.35">
      <c r="B928" s="91" t="s">
        <v>2878</v>
      </c>
      <c r="C928" s="71"/>
      <c r="D928" s="72" t="s">
        <v>3005</v>
      </c>
      <c r="E928" s="71" t="s">
        <v>108</v>
      </c>
      <c r="F928" s="71"/>
      <c r="G928" s="72"/>
      <c r="H928" s="73" t="s">
        <v>3025</v>
      </c>
      <c r="I928" s="71" t="s">
        <v>1423</v>
      </c>
      <c r="J928" s="72" t="s">
        <v>173</v>
      </c>
      <c r="K928" s="71" t="s">
        <v>12</v>
      </c>
      <c r="L928" s="74">
        <v>6557.0337078651683</v>
      </c>
      <c r="M928" s="78" t="s">
        <v>1302</v>
      </c>
      <c r="N928" s="79" t="s">
        <v>4090</v>
      </c>
    </row>
    <row r="929" spans="2:14" x14ac:dyDescent="0.35">
      <c r="B929" s="91" t="s">
        <v>2879</v>
      </c>
      <c r="C929" s="71"/>
      <c r="D929" s="72" t="s">
        <v>3005</v>
      </c>
      <c r="E929" s="71" t="s">
        <v>108</v>
      </c>
      <c r="F929" s="71"/>
      <c r="G929" s="72"/>
      <c r="H929" s="73" t="s">
        <v>3025</v>
      </c>
      <c r="I929" s="71" t="s">
        <v>1424</v>
      </c>
      <c r="J929" s="72" t="s">
        <v>170</v>
      </c>
      <c r="K929" s="71" t="s">
        <v>12</v>
      </c>
      <c r="L929" s="74">
        <v>573.73970037453182</v>
      </c>
      <c r="M929" s="78" t="s">
        <v>1302</v>
      </c>
      <c r="N929" s="76" t="s">
        <v>1304</v>
      </c>
    </row>
    <row r="930" spans="2:14" x14ac:dyDescent="0.35">
      <c r="B930" s="91" t="s">
        <v>2880</v>
      </c>
      <c r="C930" s="71"/>
      <c r="D930" s="72" t="s">
        <v>3005</v>
      </c>
      <c r="E930" s="71" t="s">
        <v>107</v>
      </c>
      <c r="F930" s="71"/>
      <c r="G930" s="72"/>
      <c r="H930" s="73" t="s">
        <v>3026</v>
      </c>
      <c r="I930" s="71" t="s">
        <v>1425</v>
      </c>
      <c r="J930" s="72" t="s">
        <v>170</v>
      </c>
      <c r="K930" s="71" t="s">
        <v>12</v>
      </c>
      <c r="L930" s="74">
        <v>517.67415730337075</v>
      </c>
      <c r="M930" s="75" t="s">
        <v>1303</v>
      </c>
      <c r="N930" s="76" t="s">
        <v>1304</v>
      </c>
    </row>
    <row r="931" spans="2:14" x14ac:dyDescent="0.35">
      <c r="B931" s="91" t="s">
        <v>2881</v>
      </c>
      <c r="C931" s="71"/>
      <c r="D931" s="72" t="s">
        <v>3005</v>
      </c>
      <c r="E931" s="71" t="s">
        <v>107</v>
      </c>
      <c r="F931" s="71"/>
      <c r="G931" s="72"/>
      <c r="H931" s="73" t="s">
        <v>3026</v>
      </c>
      <c r="I931" s="71" t="s">
        <v>1423</v>
      </c>
      <c r="J931" s="72" t="s">
        <v>173</v>
      </c>
      <c r="K931" s="71" t="s">
        <v>12</v>
      </c>
      <c r="L931" s="74">
        <v>5176.6741573033705</v>
      </c>
      <c r="M931" s="78" t="s">
        <v>1302</v>
      </c>
      <c r="N931" s="79" t="s">
        <v>4090</v>
      </c>
    </row>
    <row r="932" spans="2:14" x14ac:dyDescent="0.35">
      <c r="B932" s="91" t="s">
        <v>2882</v>
      </c>
      <c r="C932" s="71"/>
      <c r="D932" s="72" t="s">
        <v>3006</v>
      </c>
      <c r="E932" s="71" t="s">
        <v>367</v>
      </c>
      <c r="F932" s="71"/>
      <c r="G932" s="72"/>
      <c r="H932" s="73" t="s">
        <v>3027</v>
      </c>
      <c r="I932" s="71" t="s">
        <v>1423</v>
      </c>
      <c r="J932" s="72" t="s">
        <v>173</v>
      </c>
      <c r="K932" s="71" t="s">
        <v>12</v>
      </c>
      <c r="L932" s="74">
        <v>5176.6741573033705</v>
      </c>
      <c r="M932" s="78" t="s">
        <v>1302</v>
      </c>
      <c r="N932" s="79" t="s">
        <v>4090</v>
      </c>
    </row>
    <row r="933" spans="2:14" x14ac:dyDescent="0.35">
      <c r="B933" s="91" t="s">
        <v>2883</v>
      </c>
      <c r="C933" s="71"/>
      <c r="D933" s="72" t="s">
        <v>3006</v>
      </c>
      <c r="E933" s="71" t="s">
        <v>312</v>
      </c>
      <c r="F933" s="71"/>
      <c r="G933" s="72"/>
      <c r="H933" s="73" t="s">
        <v>3028</v>
      </c>
      <c r="I933" s="71" t="s">
        <v>1425</v>
      </c>
      <c r="J933" s="72" t="s">
        <v>170</v>
      </c>
      <c r="K933" s="71" t="s">
        <v>12</v>
      </c>
      <c r="L933" s="74">
        <v>655.70786516853934</v>
      </c>
      <c r="M933" s="75" t="s">
        <v>1303</v>
      </c>
      <c r="N933" s="76" t="s">
        <v>1304</v>
      </c>
    </row>
    <row r="934" spans="2:14" x14ac:dyDescent="0.35">
      <c r="B934" s="91" t="s">
        <v>2884</v>
      </c>
      <c r="C934" s="71"/>
      <c r="D934" s="72" t="s">
        <v>3006</v>
      </c>
      <c r="E934" s="71" t="s">
        <v>367</v>
      </c>
      <c r="F934" s="71"/>
      <c r="G934" s="72"/>
      <c r="H934" s="73" t="s">
        <v>3027</v>
      </c>
      <c r="I934" s="71" t="s">
        <v>1425</v>
      </c>
      <c r="J934" s="72" t="s">
        <v>170</v>
      </c>
      <c r="K934" s="71" t="s">
        <v>12</v>
      </c>
      <c r="L934" s="74">
        <v>517.67415730337075</v>
      </c>
      <c r="M934" s="75" t="s">
        <v>1303</v>
      </c>
      <c r="N934" s="76" t="s">
        <v>1304</v>
      </c>
    </row>
    <row r="935" spans="2:14" x14ac:dyDescent="0.35">
      <c r="B935" s="91" t="s">
        <v>2885</v>
      </c>
      <c r="C935" s="71"/>
      <c r="D935" s="72" t="s">
        <v>3006</v>
      </c>
      <c r="E935" s="71" t="s">
        <v>312</v>
      </c>
      <c r="F935" s="71"/>
      <c r="G935" s="72"/>
      <c r="H935" s="73" t="s">
        <v>3028</v>
      </c>
      <c r="I935" s="71" t="s">
        <v>1423</v>
      </c>
      <c r="J935" s="72" t="s">
        <v>173</v>
      </c>
      <c r="K935" s="71" t="s">
        <v>12</v>
      </c>
      <c r="L935" s="74">
        <v>6557.0337078651683</v>
      </c>
      <c r="M935" s="78" t="s">
        <v>1302</v>
      </c>
      <c r="N935" s="79" t="s">
        <v>4090</v>
      </c>
    </row>
    <row r="936" spans="2:14" x14ac:dyDescent="0.35">
      <c r="B936" s="91" t="s">
        <v>2886</v>
      </c>
      <c r="C936" s="71"/>
      <c r="D936" s="72" t="s">
        <v>3006</v>
      </c>
      <c r="E936" s="71" t="s">
        <v>312</v>
      </c>
      <c r="F936" s="71"/>
      <c r="G936" s="72"/>
      <c r="H936" s="73" t="s">
        <v>3028</v>
      </c>
      <c r="I936" s="71" t="s">
        <v>1424</v>
      </c>
      <c r="J936" s="72" t="s">
        <v>170</v>
      </c>
      <c r="K936" s="71" t="s">
        <v>12</v>
      </c>
      <c r="L936" s="74">
        <v>573.73970037453182</v>
      </c>
      <c r="M936" s="78" t="s">
        <v>1302</v>
      </c>
      <c r="N936" s="76" t="s">
        <v>1304</v>
      </c>
    </row>
    <row r="937" spans="2:14" x14ac:dyDescent="0.35">
      <c r="B937" s="91" t="s">
        <v>2887</v>
      </c>
      <c r="C937" s="71"/>
      <c r="D937" s="72" t="s">
        <v>3006</v>
      </c>
      <c r="E937" s="71" t="s">
        <v>367</v>
      </c>
      <c r="F937" s="71"/>
      <c r="G937" s="72"/>
      <c r="H937" s="73" t="s">
        <v>3027</v>
      </c>
      <c r="I937" s="71" t="s">
        <v>1424</v>
      </c>
      <c r="J937" s="72" t="s">
        <v>170</v>
      </c>
      <c r="K937" s="71" t="s">
        <v>12</v>
      </c>
      <c r="L937" s="74">
        <v>452.95505617977528</v>
      </c>
      <c r="M937" s="78" t="s">
        <v>1302</v>
      </c>
      <c r="N937" s="76" t="s">
        <v>1304</v>
      </c>
    </row>
    <row r="938" spans="2:14" x14ac:dyDescent="0.35">
      <c r="B938" s="91" t="s">
        <v>1491</v>
      </c>
      <c r="C938" s="71"/>
      <c r="D938" s="72" t="s">
        <v>1497</v>
      </c>
      <c r="E938" s="71" t="s">
        <v>108</v>
      </c>
      <c r="F938" s="71"/>
      <c r="G938" s="72"/>
      <c r="H938" s="73" t="s">
        <v>414</v>
      </c>
      <c r="I938" s="71" t="s">
        <v>1425</v>
      </c>
      <c r="J938" s="72" t="s">
        <v>170</v>
      </c>
      <c r="K938" s="71" t="s">
        <v>12</v>
      </c>
      <c r="L938" s="74">
        <v>11734.685393258427</v>
      </c>
      <c r="M938" s="75" t="s">
        <v>1303</v>
      </c>
      <c r="N938" s="76" t="s">
        <v>1304</v>
      </c>
    </row>
    <row r="939" spans="2:14" x14ac:dyDescent="0.35">
      <c r="B939" s="91" t="s">
        <v>1503</v>
      </c>
      <c r="C939" s="71"/>
      <c r="D939" s="72" t="s">
        <v>1497</v>
      </c>
      <c r="E939" s="71" t="s">
        <v>33</v>
      </c>
      <c r="F939" s="71"/>
      <c r="G939" s="72"/>
      <c r="H939" s="73" t="s">
        <v>3029</v>
      </c>
      <c r="I939" s="71" t="s">
        <v>1423</v>
      </c>
      <c r="J939" s="72" t="s">
        <v>173</v>
      </c>
      <c r="K939" s="71" t="s">
        <v>12</v>
      </c>
      <c r="L939" s="74">
        <v>103540.7191011236</v>
      </c>
      <c r="M939" s="78" t="s">
        <v>1302</v>
      </c>
      <c r="N939" s="79" t="s">
        <v>4090</v>
      </c>
    </row>
    <row r="940" spans="2:14" x14ac:dyDescent="0.35">
      <c r="B940" s="91" t="s">
        <v>1515</v>
      </c>
      <c r="C940" s="71"/>
      <c r="D940" s="72" t="s">
        <v>1497</v>
      </c>
      <c r="E940" s="71" t="s">
        <v>386</v>
      </c>
      <c r="F940" s="71"/>
      <c r="G940" s="72"/>
      <c r="H940" s="73" t="s">
        <v>3030</v>
      </c>
      <c r="I940" s="71" t="s">
        <v>1424</v>
      </c>
      <c r="J940" s="72" t="s">
        <v>170</v>
      </c>
      <c r="K940" s="71" t="s">
        <v>12</v>
      </c>
      <c r="L940" s="74">
        <v>6039.8426966292136</v>
      </c>
      <c r="M940" s="78" t="s">
        <v>1302</v>
      </c>
      <c r="N940" s="76" t="s">
        <v>1304</v>
      </c>
    </row>
    <row r="941" spans="2:14" x14ac:dyDescent="0.35">
      <c r="B941" s="91" t="s">
        <v>1488</v>
      </c>
      <c r="C941" s="71"/>
      <c r="D941" s="72" t="s">
        <v>1497</v>
      </c>
      <c r="E941" s="71" t="s">
        <v>29</v>
      </c>
      <c r="F941" s="71"/>
      <c r="G941" s="72"/>
      <c r="H941" s="73" t="s">
        <v>3031</v>
      </c>
      <c r="I941" s="71" t="s">
        <v>1425</v>
      </c>
      <c r="J941" s="72" t="s">
        <v>170</v>
      </c>
      <c r="K941" s="71" t="s">
        <v>12</v>
      </c>
      <c r="L941" s="74">
        <v>1725.640449438202</v>
      </c>
      <c r="M941" s="75" t="s">
        <v>1303</v>
      </c>
      <c r="N941" s="76" t="s">
        <v>1304</v>
      </c>
    </row>
    <row r="942" spans="2:14" x14ac:dyDescent="0.35">
      <c r="B942" s="91" t="s">
        <v>1505</v>
      </c>
      <c r="C942" s="71"/>
      <c r="D942" s="72" t="s">
        <v>1497</v>
      </c>
      <c r="E942" s="71" t="s">
        <v>108</v>
      </c>
      <c r="F942" s="71"/>
      <c r="G942" s="72"/>
      <c r="H942" s="73" t="s">
        <v>414</v>
      </c>
      <c r="I942" s="71" t="s">
        <v>1423</v>
      </c>
      <c r="J942" s="72" t="s">
        <v>173</v>
      </c>
      <c r="K942" s="71" t="s">
        <v>12</v>
      </c>
      <c r="L942" s="74">
        <v>117346.79775280898</v>
      </c>
      <c r="M942" s="78" t="s">
        <v>1302</v>
      </c>
      <c r="N942" s="79" t="s">
        <v>4090</v>
      </c>
    </row>
    <row r="943" spans="2:14" x14ac:dyDescent="0.35">
      <c r="B943" s="91" t="s">
        <v>1510</v>
      </c>
      <c r="C943" s="71"/>
      <c r="D943" s="72" t="s">
        <v>1497</v>
      </c>
      <c r="E943" s="71" t="s">
        <v>347</v>
      </c>
      <c r="F943" s="71"/>
      <c r="G943" s="72"/>
      <c r="H943" s="73" t="s">
        <v>3031</v>
      </c>
      <c r="I943" s="71" t="s">
        <v>1424</v>
      </c>
      <c r="J943" s="72" t="s">
        <v>170</v>
      </c>
      <c r="K943" s="71" t="s">
        <v>12</v>
      </c>
      <c r="L943" s="74">
        <v>1509.9372659176031</v>
      </c>
      <c r="M943" s="78" t="s">
        <v>1302</v>
      </c>
      <c r="N943" s="76" t="s">
        <v>1304</v>
      </c>
    </row>
    <row r="944" spans="2:14" x14ac:dyDescent="0.35">
      <c r="B944" s="91" t="s">
        <v>1511</v>
      </c>
      <c r="C944" s="71"/>
      <c r="D944" s="72" t="s">
        <v>1497</v>
      </c>
      <c r="E944" s="71" t="s">
        <v>337</v>
      </c>
      <c r="F944" s="71"/>
      <c r="G944" s="72"/>
      <c r="H944" s="73" t="s">
        <v>3029</v>
      </c>
      <c r="I944" s="71" t="s">
        <v>1424</v>
      </c>
      <c r="J944" s="72" t="s">
        <v>170</v>
      </c>
      <c r="K944" s="71" t="s">
        <v>12</v>
      </c>
      <c r="L944" s="74">
        <v>9059.8099250936339</v>
      </c>
      <c r="M944" s="78" t="s">
        <v>1302</v>
      </c>
      <c r="N944" s="76" t="s">
        <v>1304</v>
      </c>
    </row>
    <row r="945" spans="2:14" x14ac:dyDescent="0.35">
      <c r="B945" s="91" t="s">
        <v>1508</v>
      </c>
      <c r="C945" s="71"/>
      <c r="D945" s="72" t="s">
        <v>1497</v>
      </c>
      <c r="E945" s="71" t="s">
        <v>386</v>
      </c>
      <c r="F945" s="71"/>
      <c r="G945" s="72"/>
      <c r="H945" s="73" t="s">
        <v>3030</v>
      </c>
      <c r="I945" s="71" t="s">
        <v>1423</v>
      </c>
      <c r="J945" s="72" t="s">
        <v>173</v>
      </c>
      <c r="K945" s="71" t="s">
        <v>12</v>
      </c>
      <c r="L945" s="74">
        <v>69026.741573033709</v>
      </c>
      <c r="M945" s="78" t="s">
        <v>1302</v>
      </c>
      <c r="N945" s="79" t="s">
        <v>4090</v>
      </c>
    </row>
    <row r="946" spans="2:14" x14ac:dyDescent="0.35">
      <c r="B946" s="91" t="s">
        <v>1502</v>
      </c>
      <c r="C946" s="71"/>
      <c r="D946" s="72" t="s">
        <v>1497</v>
      </c>
      <c r="E946" s="71" t="s">
        <v>347</v>
      </c>
      <c r="F946" s="71"/>
      <c r="G946" s="72"/>
      <c r="H946" s="73" t="s">
        <v>3031</v>
      </c>
      <c r="I946" s="71" t="s">
        <v>1423</v>
      </c>
      <c r="J946" s="72" t="s">
        <v>173</v>
      </c>
      <c r="K946" s="71" t="s">
        <v>12</v>
      </c>
      <c r="L946" s="74">
        <v>17256.393258426968</v>
      </c>
      <c r="M946" s="78" t="s">
        <v>1302</v>
      </c>
      <c r="N946" s="79" t="s">
        <v>4090</v>
      </c>
    </row>
    <row r="947" spans="2:14" x14ac:dyDescent="0.35">
      <c r="B947" s="91" t="s">
        <v>1489</v>
      </c>
      <c r="C947" s="71"/>
      <c r="D947" s="72" t="s">
        <v>1497</v>
      </c>
      <c r="E947" s="71" t="s">
        <v>33</v>
      </c>
      <c r="F947" s="71"/>
      <c r="G947" s="72"/>
      <c r="H947" s="73" t="s">
        <v>3029</v>
      </c>
      <c r="I947" s="71" t="s">
        <v>1425</v>
      </c>
      <c r="J947" s="72" t="s">
        <v>170</v>
      </c>
      <c r="K947" s="71" t="s">
        <v>12</v>
      </c>
      <c r="L947" s="74">
        <v>10354.078651685391</v>
      </c>
      <c r="M947" s="75" t="s">
        <v>1303</v>
      </c>
      <c r="N947" s="76" t="s">
        <v>1304</v>
      </c>
    </row>
    <row r="948" spans="2:14" x14ac:dyDescent="0.35">
      <c r="B948" s="91" t="s">
        <v>1512</v>
      </c>
      <c r="C948" s="71"/>
      <c r="D948" s="72" t="s">
        <v>1497</v>
      </c>
      <c r="E948" s="71" t="s">
        <v>1859</v>
      </c>
      <c r="F948" s="71"/>
      <c r="G948" s="72"/>
      <c r="H948" s="73" t="s">
        <v>414</v>
      </c>
      <c r="I948" s="71" t="s">
        <v>1424</v>
      </c>
      <c r="J948" s="72" t="s">
        <v>170</v>
      </c>
      <c r="K948" s="71" t="s">
        <v>12</v>
      </c>
      <c r="L948" s="74">
        <v>10267.847378277153</v>
      </c>
      <c r="M948" s="78" t="s">
        <v>1302</v>
      </c>
      <c r="N948" s="76" t="s">
        <v>1304</v>
      </c>
    </row>
    <row r="949" spans="2:14" x14ac:dyDescent="0.35">
      <c r="B949" s="91" t="s">
        <v>1494</v>
      </c>
      <c r="C949" s="71"/>
      <c r="D949" s="72" t="s">
        <v>1497</v>
      </c>
      <c r="E949" s="71" t="s">
        <v>386</v>
      </c>
      <c r="F949" s="71"/>
      <c r="G949" s="72"/>
      <c r="H949" s="73" t="s">
        <v>3030</v>
      </c>
      <c r="I949" s="71" t="s">
        <v>1425</v>
      </c>
      <c r="J949" s="72" t="s">
        <v>170</v>
      </c>
      <c r="K949" s="71" t="s">
        <v>12</v>
      </c>
      <c r="L949" s="74">
        <v>6902.6741573033705</v>
      </c>
      <c r="M949" s="75" t="s">
        <v>1303</v>
      </c>
      <c r="N949" s="76" t="s">
        <v>1304</v>
      </c>
    </row>
    <row r="950" spans="2:14" x14ac:dyDescent="0.35">
      <c r="B950" s="91" t="s">
        <v>2888</v>
      </c>
      <c r="C950" s="71"/>
      <c r="D950" s="72" t="s">
        <v>3007</v>
      </c>
      <c r="E950" s="71" t="s">
        <v>33</v>
      </c>
      <c r="F950" s="71"/>
      <c r="G950" s="72"/>
      <c r="H950" s="73" t="s">
        <v>3035</v>
      </c>
      <c r="I950" s="71" t="s">
        <v>1424</v>
      </c>
      <c r="J950" s="72" t="s">
        <v>170</v>
      </c>
      <c r="K950" s="71" t="s">
        <v>12</v>
      </c>
      <c r="L950" s="74">
        <v>1177.7509363295878</v>
      </c>
      <c r="M950" s="78" t="s">
        <v>1302</v>
      </c>
      <c r="N950" s="76" t="s">
        <v>1304</v>
      </c>
    </row>
    <row r="951" spans="2:14" x14ac:dyDescent="0.35">
      <c r="B951" s="91" t="s">
        <v>2889</v>
      </c>
      <c r="C951" s="71"/>
      <c r="D951" s="72" t="s">
        <v>3007</v>
      </c>
      <c r="E951" s="71" t="s">
        <v>33</v>
      </c>
      <c r="F951" s="71"/>
      <c r="G951" s="72"/>
      <c r="H951" s="73" t="s">
        <v>3035</v>
      </c>
      <c r="I951" s="71" t="s">
        <v>1425</v>
      </c>
      <c r="J951" s="72" t="s">
        <v>170</v>
      </c>
      <c r="K951" s="71" t="s">
        <v>12</v>
      </c>
      <c r="L951" s="74">
        <v>1346.0112359550562</v>
      </c>
      <c r="M951" s="75" t="s">
        <v>1303</v>
      </c>
      <c r="N951" s="76" t="s">
        <v>1304</v>
      </c>
    </row>
    <row r="952" spans="2:14" x14ac:dyDescent="0.35">
      <c r="B952" s="91" t="s">
        <v>2890</v>
      </c>
      <c r="C952" s="71"/>
      <c r="D952" s="72" t="s">
        <v>3007</v>
      </c>
      <c r="E952" s="71" t="s">
        <v>33</v>
      </c>
      <c r="F952" s="71"/>
      <c r="G952" s="72"/>
      <c r="H952" s="73" t="s">
        <v>3035</v>
      </c>
      <c r="I952" s="71" t="s">
        <v>1423</v>
      </c>
      <c r="J952" s="72" t="s">
        <v>173</v>
      </c>
      <c r="K952" s="71" t="s">
        <v>12</v>
      </c>
      <c r="L952" s="74">
        <v>13460.078651685393</v>
      </c>
      <c r="M952" s="78" t="s">
        <v>1302</v>
      </c>
      <c r="N952" s="79" t="s">
        <v>4090</v>
      </c>
    </row>
    <row r="953" spans="2:14" x14ac:dyDescent="0.35">
      <c r="B953" s="91" t="s">
        <v>2891</v>
      </c>
      <c r="C953" s="71"/>
      <c r="D953" s="72" t="s">
        <v>3008</v>
      </c>
      <c r="E953" s="71" t="s">
        <v>11</v>
      </c>
      <c r="F953" s="71"/>
      <c r="G953" s="72"/>
      <c r="H953" s="73" t="s">
        <v>3036</v>
      </c>
      <c r="I953" s="71" t="s">
        <v>1423</v>
      </c>
      <c r="J953" s="72" t="s">
        <v>173</v>
      </c>
      <c r="K953" s="71" t="s">
        <v>12</v>
      </c>
      <c r="L953" s="74">
        <v>13804.876404494382</v>
      </c>
      <c r="M953" s="78" t="s">
        <v>1302</v>
      </c>
      <c r="N953" s="79" t="s">
        <v>4090</v>
      </c>
    </row>
    <row r="954" spans="2:14" x14ac:dyDescent="0.35">
      <c r="B954" s="91" t="s">
        <v>2892</v>
      </c>
      <c r="C954" s="71"/>
      <c r="D954" s="72" t="s">
        <v>3008</v>
      </c>
      <c r="E954" s="71" t="s">
        <v>11</v>
      </c>
      <c r="F954" s="71"/>
      <c r="G954" s="72"/>
      <c r="H954" s="73" t="s">
        <v>3036</v>
      </c>
      <c r="I954" s="71" t="s">
        <v>1425</v>
      </c>
      <c r="J954" s="72" t="s">
        <v>170</v>
      </c>
      <c r="K954" s="71" t="s">
        <v>12</v>
      </c>
      <c r="L954" s="74">
        <v>1380.4831460674159</v>
      </c>
      <c r="M954" s="75" t="s">
        <v>1303</v>
      </c>
      <c r="N954" s="76" t="s">
        <v>1304</v>
      </c>
    </row>
    <row r="955" spans="2:14" x14ac:dyDescent="0.35">
      <c r="B955" s="91" t="s">
        <v>2893</v>
      </c>
      <c r="C955" s="71"/>
      <c r="D955" s="72" t="s">
        <v>3008</v>
      </c>
      <c r="E955" s="71" t="s">
        <v>11</v>
      </c>
      <c r="F955" s="71"/>
      <c r="G955" s="72"/>
      <c r="H955" s="73" t="s">
        <v>3036</v>
      </c>
      <c r="I955" s="71" t="s">
        <v>1424</v>
      </c>
      <c r="J955" s="72" t="s">
        <v>170</v>
      </c>
      <c r="K955" s="71" t="s">
        <v>12</v>
      </c>
      <c r="L955" s="74">
        <v>1207.9307116104869</v>
      </c>
      <c r="M955" s="78" t="s">
        <v>1302</v>
      </c>
      <c r="N955" s="76" t="s">
        <v>1304</v>
      </c>
    </row>
    <row r="956" spans="2:14" x14ac:dyDescent="0.35">
      <c r="B956" s="91" t="s">
        <v>2894</v>
      </c>
      <c r="C956" s="71"/>
      <c r="D956" s="72" t="s">
        <v>2585</v>
      </c>
      <c r="E956" s="71" t="s">
        <v>11</v>
      </c>
      <c r="F956" s="71"/>
      <c r="G956" s="72"/>
      <c r="H956" s="73" t="s">
        <v>2393</v>
      </c>
      <c r="I956" s="71" t="s">
        <v>1425</v>
      </c>
      <c r="J956" s="72" t="s">
        <v>170</v>
      </c>
      <c r="K956" s="71" t="s">
        <v>12</v>
      </c>
      <c r="L956" s="74">
        <v>1932.7415730337079</v>
      </c>
      <c r="M956" s="75" t="s">
        <v>1303</v>
      </c>
      <c r="N956" s="76" t="s">
        <v>1304</v>
      </c>
    </row>
    <row r="957" spans="2:14" x14ac:dyDescent="0.35">
      <c r="B957" s="91" t="s">
        <v>2895</v>
      </c>
      <c r="C957" s="71"/>
      <c r="D957" s="72" t="s">
        <v>2386</v>
      </c>
      <c r="E957" s="71" t="s">
        <v>11</v>
      </c>
      <c r="F957" s="71"/>
      <c r="G957" s="72"/>
      <c r="H957" s="73" t="s">
        <v>3037</v>
      </c>
      <c r="I957" s="71" t="s">
        <v>1424</v>
      </c>
      <c r="J957" s="72" t="s">
        <v>170</v>
      </c>
      <c r="K957" s="71" t="s">
        <v>12</v>
      </c>
      <c r="L957" s="74">
        <v>8.6666666666666661</v>
      </c>
      <c r="M957" s="78" t="s">
        <v>1302</v>
      </c>
      <c r="N957" s="76" t="s">
        <v>1304</v>
      </c>
    </row>
    <row r="958" spans="2:14" x14ac:dyDescent="0.35">
      <c r="B958" s="91" t="s">
        <v>2896</v>
      </c>
      <c r="C958" s="71"/>
      <c r="D958" s="72" t="s">
        <v>2386</v>
      </c>
      <c r="E958" s="71" t="s">
        <v>11</v>
      </c>
      <c r="F958" s="71"/>
      <c r="G958" s="72"/>
      <c r="H958" s="73" t="s">
        <v>3037</v>
      </c>
      <c r="I958" s="71" t="s">
        <v>1423</v>
      </c>
      <c r="J958" s="72" t="s">
        <v>173</v>
      </c>
      <c r="K958" s="71" t="s">
        <v>12</v>
      </c>
      <c r="L958" s="74">
        <v>99.011235955056179</v>
      </c>
      <c r="M958" s="78" t="s">
        <v>1302</v>
      </c>
      <c r="N958" s="79" t="s">
        <v>4090</v>
      </c>
    </row>
    <row r="959" spans="2:14" x14ac:dyDescent="0.35">
      <c r="B959" s="91" t="s">
        <v>2897</v>
      </c>
      <c r="C959" s="71"/>
      <c r="D959" s="72" t="s">
        <v>2386</v>
      </c>
      <c r="E959" s="71" t="s">
        <v>11</v>
      </c>
      <c r="F959" s="71"/>
      <c r="G959" s="72"/>
      <c r="H959" s="73" t="s">
        <v>3037</v>
      </c>
      <c r="I959" s="71" t="s">
        <v>1425</v>
      </c>
      <c r="J959" s="72" t="s">
        <v>170</v>
      </c>
      <c r="K959" s="71" t="s">
        <v>12</v>
      </c>
      <c r="L959" s="74">
        <v>9.8988764044943824</v>
      </c>
      <c r="M959" s="75" t="s">
        <v>1303</v>
      </c>
      <c r="N959" s="76" t="s">
        <v>1304</v>
      </c>
    </row>
    <row r="960" spans="2:14" x14ac:dyDescent="0.35">
      <c r="B960" s="91" t="s">
        <v>2898</v>
      </c>
      <c r="C960" s="71"/>
      <c r="D960" s="72" t="s">
        <v>1258</v>
      </c>
      <c r="E960" s="71" t="s">
        <v>277</v>
      </c>
      <c r="F960" s="71"/>
      <c r="G960" s="72"/>
      <c r="H960" s="73" t="s">
        <v>3038</v>
      </c>
      <c r="I960" s="71" t="s">
        <v>1425</v>
      </c>
      <c r="J960" s="72" t="s">
        <v>170</v>
      </c>
      <c r="K960" s="71" t="s">
        <v>12</v>
      </c>
      <c r="L960" s="74">
        <v>17.606741573033709</v>
      </c>
      <c r="M960" s="75" t="s">
        <v>1303</v>
      </c>
      <c r="N960" s="76" t="s">
        <v>1304</v>
      </c>
    </row>
    <row r="961" spans="2:14" x14ac:dyDescent="0.35">
      <c r="B961" s="91" t="s">
        <v>2899</v>
      </c>
      <c r="C961" s="71"/>
      <c r="D961" s="72" t="s">
        <v>1258</v>
      </c>
      <c r="E961" s="71" t="s">
        <v>277</v>
      </c>
      <c r="F961" s="71"/>
      <c r="G961" s="72"/>
      <c r="H961" s="73" t="s">
        <v>3038</v>
      </c>
      <c r="I961" s="71" t="s">
        <v>1424</v>
      </c>
      <c r="J961" s="72" t="s">
        <v>170</v>
      </c>
      <c r="K961" s="71" t="s">
        <v>12</v>
      </c>
      <c r="L961" s="74">
        <v>15.417602996254681</v>
      </c>
      <c r="M961" s="78" t="s">
        <v>1302</v>
      </c>
      <c r="N961" s="76" t="s">
        <v>1304</v>
      </c>
    </row>
    <row r="962" spans="2:14" x14ac:dyDescent="0.35">
      <c r="B962" s="91" t="s">
        <v>2900</v>
      </c>
      <c r="C962" s="71"/>
      <c r="D962" s="72" t="s">
        <v>1258</v>
      </c>
      <c r="E962" s="71" t="s">
        <v>277</v>
      </c>
      <c r="F962" s="71"/>
      <c r="G962" s="72"/>
      <c r="H962" s="73" t="s">
        <v>3038</v>
      </c>
      <c r="I962" s="71" t="s">
        <v>1423</v>
      </c>
      <c r="J962" s="72" t="s">
        <v>173</v>
      </c>
      <c r="K962" s="71" t="s">
        <v>12</v>
      </c>
      <c r="L962" s="74">
        <v>176.16853932584269</v>
      </c>
      <c r="M962" s="78" t="s">
        <v>1302</v>
      </c>
      <c r="N962" s="79" t="s">
        <v>4090</v>
      </c>
    </row>
    <row r="963" spans="2:14" x14ac:dyDescent="0.35">
      <c r="B963" s="91" t="s">
        <v>2901</v>
      </c>
      <c r="C963" s="71"/>
      <c r="D963" s="72" t="s">
        <v>610</v>
      </c>
      <c r="E963" s="71" t="s">
        <v>33</v>
      </c>
      <c r="F963" s="71"/>
      <c r="G963" s="72"/>
      <c r="H963" s="73" t="s">
        <v>3039</v>
      </c>
      <c r="I963" s="71" t="s">
        <v>1424</v>
      </c>
      <c r="J963" s="72" t="s">
        <v>170</v>
      </c>
      <c r="K963" s="71" t="s">
        <v>12</v>
      </c>
      <c r="L963" s="74">
        <v>12.940074906367039</v>
      </c>
      <c r="M963" s="78" t="s">
        <v>1302</v>
      </c>
      <c r="N963" s="76" t="s">
        <v>1304</v>
      </c>
    </row>
    <row r="964" spans="2:14" x14ac:dyDescent="0.35">
      <c r="B964" s="91" t="s">
        <v>2902</v>
      </c>
      <c r="C964" s="71"/>
      <c r="D964" s="72" t="s">
        <v>610</v>
      </c>
      <c r="E964" s="71" t="s">
        <v>33</v>
      </c>
      <c r="F964" s="71"/>
      <c r="G964" s="72"/>
      <c r="H964" s="73" t="s">
        <v>3039</v>
      </c>
      <c r="I964" s="71" t="s">
        <v>1425</v>
      </c>
      <c r="J964" s="72" t="s">
        <v>170</v>
      </c>
      <c r="K964" s="71" t="s">
        <v>12</v>
      </c>
      <c r="L964" s="74">
        <v>14.786516853932584</v>
      </c>
      <c r="M964" s="75" t="s">
        <v>1303</v>
      </c>
      <c r="N964" s="76" t="s">
        <v>1304</v>
      </c>
    </row>
    <row r="965" spans="2:14" x14ac:dyDescent="0.35">
      <c r="B965" s="91" t="s">
        <v>2903</v>
      </c>
      <c r="C965" s="71"/>
      <c r="D965" s="72" t="s">
        <v>610</v>
      </c>
      <c r="E965" s="71" t="s">
        <v>33</v>
      </c>
      <c r="F965" s="71"/>
      <c r="G965" s="72"/>
      <c r="H965" s="73" t="s">
        <v>3039</v>
      </c>
      <c r="I965" s="71" t="s">
        <v>1423</v>
      </c>
      <c r="J965" s="72" t="s">
        <v>173</v>
      </c>
      <c r="K965" s="71" t="s">
        <v>12</v>
      </c>
      <c r="L965" s="74">
        <v>147.87640449438203</v>
      </c>
      <c r="M965" s="78" t="s">
        <v>1302</v>
      </c>
      <c r="N965" s="79" t="s">
        <v>4090</v>
      </c>
    </row>
    <row r="966" spans="2:14" x14ac:dyDescent="0.35">
      <c r="B966" s="91" t="s">
        <v>2904</v>
      </c>
      <c r="C966" s="71"/>
      <c r="D966" s="72" t="s">
        <v>616</v>
      </c>
      <c r="E966" s="71" t="s">
        <v>297</v>
      </c>
      <c r="F966" s="71"/>
      <c r="G966" s="72"/>
      <c r="H966" s="73" t="s">
        <v>3040</v>
      </c>
      <c r="I966" s="71" t="s">
        <v>1424</v>
      </c>
      <c r="J966" s="72" t="s">
        <v>170</v>
      </c>
      <c r="K966" s="71" t="s">
        <v>12</v>
      </c>
      <c r="L966" s="74">
        <v>22.502808988764045</v>
      </c>
      <c r="M966" s="78" t="s">
        <v>1302</v>
      </c>
      <c r="N966" s="76" t="s">
        <v>1304</v>
      </c>
    </row>
    <row r="967" spans="2:14" x14ac:dyDescent="0.35">
      <c r="B967" s="91" t="s">
        <v>2905</v>
      </c>
      <c r="C967" s="71"/>
      <c r="D967" s="72" t="s">
        <v>616</v>
      </c>
      <c r="E967" s="71" t="s">
        <v>297</v>
      </c>
      <c r="F967" s="71"/>
      <c r="G967" s="72"/>
      <c r="H967" s="73" t="s">
        <v>3040</v>
      </c>
      <c r="I967" s="71" t="s">
        <v>1423</v>
      </c>
      <c r="J967" s="72" t="s">
        <v>173</v>
      </c>
      <c r="K967" s="71" t="s">
        <v>12</v>
      </c>
      <c r="L967" s="74">
        <v>257.19101123595505</v>
      </c>
      <c r="M967" s="78" t="s">
        <v>1302</v>
      </c>
      <c r="N967" s="79" t="s">
        <v>4090</v>
      </c>
    </row>
    <row r="968" spans="2:14" x14ac:dyDescent="0.35">
      <c r="B968" s="91" t="s">
        <v>2906</v>
      </c>
      <c r="C968" s="71"/>
      <c r="D968" s="72" t="s">
        <v>616</v>
      </c>
      <c r="E968" s="71" t="s">
        <v>297</v>
      </c>
      <c r="F968" s="71"/>
      <c r="G968" s="72"/>
      <c r="H968" s="73" t="s">
        <v>3040</v>
      </c>
      <c r="I968" s="71" t="s">
        <v>1425</v>
      </c>
      <c r="J968" s="72" t="s">
        <v>170</v>
      </c>
      <c r="K968" s="71" t="s">
        <v>12</v>
      </c>
      <c r="L968" s="74">
        <v>25.719101123595507</v>
      </c>
      <c r="M968" s="75" t="s">
        <v>1303</v>
      </c>
      <c r="N968" s="76" t="s">
        <v>1304</v>
      </c>
    </row>
    <row r="969" spans="2:14" x14ac:dyDescent="0.35">
      <c r="B969" s="91" t="s">
        <v>2907</v>
      </c>
      <c r="C969" s="71"/>
      <c r="D969" s="72" t="s">
        <v>624</v>
      </c>
      <c r="E969" s="71" t="s">
        <v>287</v>
      </c>
      <c r="F969" s="71"/>
      <c r="G969" s="72"/>
      <c r="H969" s="73" t="s">
        <v>3041</v>
      </c>
      <c r="I969" s="71" t="s">
        <v>1424</v>
      </c>
      <c r="J969" s="72" t="s">
        <v>170</v>
      </c>
      <c r="K969" s="71" t="s">
        <v>12</v>
      </c>
      <c r="L969" s="74">
        <v>23.85767790262172</v>
      </c>
      <c r="M969" s="78" t="s">
        <v>1302</v>
      </c>
      <c r="N969" s="76" t="s">
        <v>1304</v>
      </c>
    </row>
    <row r="970" spans="2:14" x14ac:dyDescent="0.35">
      <c r="B970" s="91" t="s">
        <v>2908</v>
      </c>
      <c r="C970" s="71"/>
      <c r="D970" s="72" t="s">
        <v>624</v>
      </c>
      <c r="E970" s="71" t="s">
        <v>287</v>
      </c>
      <c r="F970" s="71"/>
      <c r="G970" s="72"/>
      <c r="H970" s="73" t="s">
        <v>3041</v>
      </c>
      <c r="I970" s="71" t="s">
        <v>1423</v>
      </c>
      <c r="J970" s="72" t="s">
        <v>173</v>
      </c>
      <c r="K970" s="71" t="s">
        <v>12</v>
      </c>
      <c r="L970" s="74">
        <v>272.61797752808985</v>
      </c>
      <c r="M970" s="78" t="s">
        <v>1302</v>
      </c>
      <c r="N970" s="79" t="s">
        <v>4090</v>
      </c>
    </row>
    <row r="971" spans="2:14" x14ac:dyDescent="0.35">
      <c r="B971" s="91" t="s">
        <v>2909</v>
      </c>
      <c r="C971" s="71"/>
      <c r="D971" s="72" t="s">
        <v>624</v>
      </c>
      <c r="E971" s="71" t="s">
        <v>287</v>
      </c>
      <c r="F971" s="71"/>
      <c r="G971" s="72"/>
      <c r="H971" s="73" t="s">
        <v>3041</v>
      </c>
      <c r="I971" s="71" t="s">
        <v>1425</v>
      </c>
      <c r="J971" s="72" t="s">
        <v>170</v>
      </c>
      <c r="K971" s="71" t="s">
        <v>12</v>
      </c>
      <c r="L971" s="74">
        <v>27.258426966292138</v>
      </c>
      <c r="M971" s="75" t="s">
        <v>1303</v>
      </c>
      <c r="N971" s="76" t="s">
        <v>1304</v>
      </c>
    </row>
    <row r="972" spans="2:14" x14ac:dyDescent="0.35">
      <c r="B972" s="91" t="s">
        <v>2910</v>
      </c>
      <c r="C972" s="71"/>
      <c r="D972" s="72" t="s">
        <v>629</v>
      </c>
      <c r="E972" s="71" t="s">
        <v>267</v>
      </c>
      <c r="F972" s="71"/>
      <c r="G972" s="72"/>
      <c r="H972" s="73" t="s">
        <v>3042</v>
      </c>
      <c r="I972" s="71" t="s">
        <v>1423</v>
      </c>
      <c r="J972" s="72" t="s">
        <v>173</v>
      </c>
      <c r="K972" s="71" t="s">
        <v>12</v>
      </c>
      <c r="L972" s="74">
        <v>99.011235955056179</v>
      </c>
      <c r="M972" s="78" t="s">
        <v>1302</v>
      </c>
      <c r="N972" s="79" t="s">
        <v>4090</v>
      </c>
    </row>
    <row r="973" spans="2:14" x14ac:dyDescent="0.35">
      <c r="B973" s="91" t="s">
        <v>2911</v>
      </c>
      <c r="C973" s="71"/>
      <c r="D973" s="72" t="s">
        <v>629</v>
      </c>
      <c r="E973" s="71" t="s">
        <v>267</v>
      </c>
      <c r="F973" s="71"/>
      <c r="G973" s="72"/>
      <c r="H973" s="73" t="s">
        <v>3042</v>
      </c>
      <c r="I973" s="71" t="s">
        <v>1425</v>
      </c>
      <c r="J973" s="72" t="s">
        <v>170</v>
      </c>
      <c r="K973" s="71" t="s">
        <v>12</v>
      </c>
      <c r="L973" s="74">
        <v>9.8988764044943824</v>
      </c>
      <c r="M973" s="75" t="s">
        <v>1303</v>
      </c>
      <c r="N973" s="76" t="s">
        <v>1304</v>
      </c>
    </row>
    <row r="974" spans="2:14" x14ac:dyDescent="0.35">
      <c r="B974" s="91" t="s">
        <v>2912</v>
      </c>
      <c r="C974" s="71"/>
      <c r="D974" s="72" t="s">
        <v>629</v>
      </c>
      <c r="E974" s="71" t="s">
        <v>267</v>
      </c>
      <c r="F974" s="71"/>
      <c r="G974" s="72"/>
      <c r="H974" s="73" t="s">
        <v>3042</v>
      </c>
      <c r="I974" s="71" t="s">
        <v>1424</v>
      </c>
      <c r="J974" s="72" t="s">
        <v>170</v>
      </c>
      <c r="K974" s="71" t="s">
        <v>12</v>
      </c>
      <c r="L974" s="74">
        <v>8.6666666666666661</v>
      </c>
      <c r="M974" s="78" t="s">
        <v>1302</v>
      </c>
      <c r="N974" s="76" t="s">
        <v>1304</v>
      </c>
    </row>
    <row r="975" spans="2:14" x14ac:dyDescent="0.35">
      <c r="B975" s="91" t="s">
        <v>2913</v>
      </c>
      <c r="C975" s="71"/>
      <c r="D975" s="72" t="s">
        <v>634</v>
      </c>
      <c r="E975" s="71" t="s">
        <v>287</v>
      </c>
      <c r="F975" s="71"/>
      <c r="G975" s="72"/>
      <c r="H975" s="73" t="s">
        <v>3043</v>
      </c>
      <c r="I975" s="71" t="s">
        <v>1425</v>
      </c>
      <c r="J975" s="72" t="s">
        <v>170</v>
      </c>
      <c r="K975" s="71" t="s">
        <v>12</v>
      </c>
      <c r="L975" s="74">
        <v>25.078651685393258</v>
      </c>
      <c r="M975" s="75" t="s">
        <v>1303</v>
      </c>
      <c r="N975" s="76" t="s">
        <v>1304</v>
      </c>
    </row>
    <row r="976" spans="2:14" x14ac:dyDescent="0.35">
      <c r="B976" s="91" t="s">
        <v>2914</v>
      </c>
      <c r="C976" s="71"/>
      <c r="D976" s="72" t="s">
        <v>634</v>
      </c>
      <c r="E976" s="71" t="s">
        <v>287</v>
      </c>
      <c r="F976" s="71"/>
      <c r="G976" s="72"/>
      <c r="H976" s="73" t="s">
        <v>3043</v>
      </c>
      <c r="I976" s="71" t="s">
        <v>1424</v>
      </c>
      <c r="J976" s="72" t="s">
        <v>170</v>
      </c>
      <c r="K976" s="71" t="s">
        <v>12</v>
      </c>
      <c r="L976" s="74">
        <v>21.941011235955056</v>
      </c>
      <c r="M976" s="78" t="s">
        <v>1302</v>
      </c>
      <c r="N976" s="76" t="s">
        <v>1304</v>
      </c>
    </row>
    <row r="977" spans="2:14" x14ac:dyDescent="0.35">
      <c r="B977" s="91" t="s">
        <v>2915</v>
      </c>
      <c r="C977" s="71"/>
      <c r="D977" s="72" t="s">
        <v>634</v>
      </c>
      <c r="E977" s="71" t="s">
        <v>287</v>
      </c>
      <c r="F977" s="71"/>
      <c r="G977" s="72"/>
      <c r="H977" s="73" t="s">
        <v>3043</v>
      </c>
      <c r="I977" s="71" t="s">
        <v>1423</v>
      </c>
      <c r="J977" s="72" t="s">
        <v>173</v>
      </c>
      <c r="K977" s="71" t="s">
        <v>12</v>
      </c>
      <c r="L977" s="74">
        <v>250.75280898876403</v>
      </c>
      <c r="M977" s="78" t="s">
        <v>1302</v>
      </c>
      <c r="N977" s="79" t="s">
        <v>4090</v>
      </c>
    </row>
    <row r="978" spans="2:14" x14ac:dyDescent="0.35">
      <c r="B978" s="91" t="s">
        <v>2916</v>
      </c>
      <c r="C978" s="71"/>
      <c r="D978" s="72" t="s">
        <v>1442</v>
      </c>
      <c r="E978" s="71" t="s">
        <v>386</v>
      </c>
      <c r="F978" s="71"/>
      <c r="G978" s="72"/>
      <c r="H978" s="73" t="s">
        <v>3044</v>
      </c>
      <c r="I978" s="71" t="s">
        <v>1424</v>
      </c>
      <c r="J978" s="72" t="s">
        <v>170</v>
      </c>
      <c r="K978" s="71" t="s">
        <v>12</v>
      </c>
      <c r="L978" s="74">
        <v>17.212546816479399</v>
      </c>
      <c r="M978" s="78" t="s">
        <v>1302</v>
      </c>
      <c r="N978" s="76" t="s">
        <v>1304</v>
      </c>
    </row>
    <row r="979" spans="2:14" x14ac:dyDescent="0.35">
      <c r="B979" s="91" t="s">
        <v>2917</v>
      </c>
      <c r="C979" s="71"/>
      <c r="D979" s="72" t="s">
        <v>1442</v>
      </c>
      <c r="E979" s="71" t="s">
        <v>381</v>
      </c>
      <c r="F979" s="71"/>
      <c r="G979" s="72"/>
      <c r="H979" s="73" t="s">
        <v>3045</v>
      </c>
      <c r="I979" s="71" t="s">
        <v>1424</v>
      </c>
      <c r="J979" s="72" t="s">
        <v>170</v>
      </c>
      <c r="K979" s="71" t="s">
        <v>12</v>
      </c>
      <c r="L979" s="74">
        <v>30.272471910112358</v>
      </c>
      <c r="M979" s="78" t="s">
        <v>1302</v>
      </c>
      <c r="N979" s="76" t="s">
        <v>1304</v>
      </c>
    </row>
    <row r="980" spans="2:14" x14ac:dyDescent="0.35">
      <c r="B980" s="91" t="s">
        <v>2918</v>
      </c>
      <c r="C980" s="71"/>
      <c r="D980" s="72" t="s">
        <v>1442</v>
      </c>
      <c r="E980" s="71" t="s">
        <v>386</v>
      </c>
      <c r="F980" s="71"/>
      <c r="G980" s="72"/>
      <c r="H980" s="73" t="s">
        <v>3044</v>
      </c>
      <c r="I980" s="71" t="s">
        <v>1423</v>
      </c>
      <c r="J980" s="72" t="s">
        <v>173</v>
      </c>
      <c r="K980" s="71" t="s">
        <v>12</v>
      </c>
      <c r="L980" s="74">
        <v>196.75280898876406</v>
      </c>
      <c r="M980" s="78" t="s">
        <v>1302</v>
      </c>
      <c r="N980" s="79" t="s">
        <v>4090</v>
      </c>
    </row>
    <row r="981" spans="2:14" x14ac:dyDescent="0.35">
      <c r="B981" s="91" t="s">
        <v>2919</v>
      </c>
      <c r="C981" s="71"/>
      <c r="D981" s="72" t="s">
        <v>1442</v>
      </c>
      <c r="E981" s="71" t="s">
        <v>386</v>
      </c>
      <c r="F981" s="71"/>
      <c r="G981" s="72"/>
      <c r="H981" s="73" t="s">
        <v>3044</v>
      </c>
      <c r="I981" s="71" t="s">
        <v>1425</v>
      </c>
      <c r="J981" s="72" t="s">
        <v>170</v>
      </c>
      <c r="K981" s="71" t="s">
        <v>12</v>
      </c>
      <c r="L981" s="74">
        <v>19.674157303370787</v>
      </c>
      <c r="M981" s="75" t="s">
        <v>1303</v>
      </c>
      <c r="N981" s="76" t="s">
        <v>1304</v>
      </c>
    </row>
    <row r="982" spans="2:14" x14ac:dyDescent="0.35">
      <c r="B982" s="91" t="s">
        <v>2920</v>
      </c>
      <c r="C982" s="71"/>
      <c r="D982" s="72" t="s">
        <v>1442</v>
      </c>
      <c r="E982" s="71" t="s">
        <v>381</v>
      </c>
      <c r="F982" s="71"/>
      <c r="G982" s="72"/>
      <c r="H982" s="73" t="s">
        <v>3045</v>
      </c>
      <c r="I982" s="71" t="s">
        <v>1423</v>
      </c>
      <c r="J982" s="72" t="s">
        <v>173</v>
      </c>
      <c r="K982" s="71" t="s">
        <v>12</v>
      </c>
      <c r="L982" s="74">
        <v>345.91011235955057</v>
      </c>
      <c r="M982" s="78" t="s">
        <v>1302</v>
      </c>
      <c r="N982" s="79" t="s">
        <v>4090</v>
      </c>
    </row>
    <row r="983" spans="2:14" x14ac:dyDescent="0.35">
      <c r="B983" s="91" t="s">
        <v>2921</v>
      </c>
      <c r="C983" s="71"/>
      <c r="D983" s="72" t="s">
        <v>1442</v>
      </c>
      <c r="E983" s="71" t="s">
        <v>381</v>
      </c>
      <c r="F983" s="71"/>
      <c r="G983" s="72"/>
      <c r="H983" s="73" t="s">
        <v>3045</v>
      </c>
      <c r="I983" s="71" t="s">
        <v>1425</v>
      </c>
      <c r="J983" s="72" t="s">
        <v>170</v>
      </c>
      <c r="K983" s="71" t="s">
        <v>12</v>
      </c>
      <c r="L983" s="74">
        <v>34.584269662921351</v>
      </c>
      <c r="M983" s="75" t="s">
        <v>1303</v>
      </c>
      <c r="N983" s="76" t="s">
        <v>1304</v>
      </c>
    </row>
    <row r="984" spans="2:14" x14ac:dyDescent="0.35">
      <c r="B984" s="91" t="s">
        <v>2922</v>
      </c>
      <c r="C984" s="71"/>
      <c r="D984" s="72" t="s">
        <v>190</v>
      </c>
      <c r="E984" s="71" t="s">
        <v>1859</v>
      </c>
      <c r="F984" s="71"/>
      <c r="G984" s="72"/>
      <c r="H984" s="73" t="s">
        <v>3046</v>
      </c>
      <c r="I984" s="71" t="s">
        <v>1423</v>
      </c>
      <c r="J984" s="72" t="s">
        <v>173</v>
      </c>
      <c r="K984" s="71" t="s">
        <v>12</v>
      </c>
      <c r="L984" s="74">
        <v>442.35955056179773</v>
      </c>
      <c r="M984" s="78" t="s">
        <v>1302</v>
      </c>
      <c r="N984" s="79" t="s">
        <v>4090</v>
      </c>
    </row>
    <row r="985" spans="2:14" x14ac:dyDescent="0.35">
      <c r="B985" s="91" t="s">
        <v>2923</v>
      </c>
      <c r="C985" s="71"/>
      <c r="D985" s="72" t="s">
        <v>190</v>
      </c>
      <c r="E985" s="71" t="s">
        <v>1859</v>
      </c>
      <c r="F985" s="71"/>
      <c r="G985" s="72"/>
      <c r="H985" s="73" t="s">
        <v>3046</v>
      </c>
      <c r="I985" s="71" t="s">
        <v>1424</v>
      </c>
      <c r="J985" s="72" t="s">
        <v>170</v>
      </c>
      <c r="K985" s="71" t="s">
        <v>12</v>
      </c>
      <c r="L985" s="74">
        <v>38.711610486891381</v>
      </c>
      <c r="M985" s="78" t="s">
        <v>1302</v>
      </c>
      <c r="N985" s="76" t="s">
        <v>1304</v>
      </c>
    </row>
    <row r="986" spans="2:14" x14ac:dyDescent="0.35">
      <c r="B986" s="91" t="s">
        <v>2924</v>
      </c>
      <c r="C986" s="71"/>
      <c r="D986" s="72" t="s">
        <v>190</v>
      </c>
      <c r="E986" s="71" t="s">
        <v>1859</v>
      </c>
      <c r="F986" s="71"/>
      <c r="G986" s="72"/>
      <c r="H986" s="73" t="s">
        <v>3046</v>
      </c>
      <c r="I986" s="71" t="s">
        <v>1425</v>
      </c>
      <c r="J986" s="72" t="s">
        <v>170</v>
      </c>
      <c r="K986" s="71" t="s">
        <v>12</v>
      </c>
      <c r="L986" s="74">
        <v>44.235955056179769</v>
      </c>
      <c r="M986" s="75" t="s">
        <v>1303</v>
      </c>
      <c r="N986" s="76" t="s">
        <v>1304</v>
      </c>
    </row>
    <row r="987" spans="2:14" x14ac:dyDescent="0.35">
      <c r="B987" s="91" t="s">
        <v>2925</v>
      </c>
      <c r="C987" s="71"/>
      <c r="D987" s="72" t="s">
        <v>3009</v>
      </c>
      <c r="E987" s="71" t="s">
        <v>29</v>
      </c>
      <c r="F987" s="71"/>
      <c r="G987" s="72"/>
      <c r="H987" s="73" t="s">
        <v>3047</v>
      </c>
      <c r="I987" s="71" t="s">
        <v>1424</v>
      </c>
      <c r="J987" s="72" t="s">
        <v>170</v>
      </c>
      <c r="K987" s="71" t="s">
        <v>12</v>
      </c>
      <c r="L987" s="74">
        <v>32.176029962546814</v>
      </c>
      <c r="M987" s="78" t="s">
        <v>1302</v>
      </c>
      <c r="N987" s="76" t="s">
        <v>1304</v>
      </c>
    </row>
    <row r="988" spans="2:14" x14ac:dyDescent="0.35">
      <c r="B988" s="91" t="s">
        <v>2926</v>
      </c>
      <c r="C988" s="71"/>
      <c r="D988" s="72" t="s">
        <v>3009</v>
      </c>
      <c r="E988" s="71" t="s">
        <v>106</v>
      </c>
      <c r="F988" s="71"/>
      <c r="G988" s="72"/>
      <c r="H988" s="73" t="s">
        <v>3048</v>
      </c>
      <c r="I988" s="71" t="s">
        <v>1424</v>
      </c>
      <c r="J988" s="72" t="s">
        <v>170</v>
      </c>
      <c r="K988" s="71" t="s">
        <v>12</v>
      </c>
      <c r="L988" s="74">
        <v>32.176029962546814</v>
      </c>
      <c r="M988" s="78" t="s">
        <v>1302</v>
      </c>
      <c r="N988" s="76" t="s">
        <v>1304</v>
      </c>
    </row>
    <row r="989" spans="2:14" x14ac:dyDescent="0.35">
      <c r="B989" s="91" t="s">
        <v>2927</v>
      </c>
      <c r="C989" s="71"/>
      <c r="D989" s="72" t="s">
        <v>3009</v>
      </c>
      <c r="E989" s="71" t="s">
        <v>106</v>
      </c>
      <c r="F989" s="71"/>
      <c r="G989" s="72"/>
      <c r="H989" s="73" t="s">
        <v>3048</v>
      </c>
      <c r="I989" s="71" t="s">
        <v>1425</v>
      </c>
      <c r="J989" s="72" t="s">
        <v>170</v>
      </c>
      <c r="K989" s="71" t="s">
        <v>12</v>
      </c>
      <c r="L989" s="74">
        <v>36.786516853932589</v>
      </c>
      <c r="M989" s="75" t="s">
        <v>1303</v>
      </c>
      <c r="N989" s="76" t="s">
        <v>1304</v>
      </c>
    </row>
    <row r="990" spans="2:14" x14ac:dyDescent="0.35">
      <c r="B990" s="91" t="s">
        <v>2928</v>
      </c>
      <c r="C990" s="71"/>
      <c r="D990" s="72" t="s">
        <v>3009</v>
      </c>
      <c r="E990" s="71" t="s">
        <v>272</v>
      </c>
      <c r="F990" s="71"/>
      <c r="G990" s="72"/>
      <c r="H990" s="73" t="s">
        <v>3049</v>
      </c>
      <c r="I990" s="71" t="s">
        <v>1424</v>
      </c>
      <c r="J990" s="72" t="s">
        <v>170</v>
      </c>
      <c r="K990" s="71" t="s">
        <v>12</v>
      </c>
      <c r="L990" s="74">
        <v>21.606741573033705</v>
      </c>
      <c r="M990" s="78" t="s">
        <v>1302</v>
      </c>
      <c r="N990" s="76" t="s">
        <v>1304</v>
      </c>
    </row>
    <row r="991" spans="2:14" x14ac:dyDescent="0.35">
      <c r="B991" s="91" t="s">
        <v>2929</v>
      </c>
      <c r="C991" s="71"/>
      <c r="D991" s="72" t="s">
        <v>3009</v>
      </c>
      <c r="E991" s="71" t="s">
        <v>282</v>
      </c>
      <c r="F991" s="71"/>
      <c r="G991" s="72"/>
      <c r="H991" s="73" t="s">
        <v>3050</v>
      </c>
      <c r="I991" s="71" t="s">
        <v>1424</v>
      </c>
      <c r="J991" s="72" t="s">
        <v>170</v>
      </c>
      <c r="K991" s="71" t="s">
        <v>12</v>
      </c>
      <c r="L991" s="74">
        <v>21.606741573033705</v>
      </c>
      <c r="M991" s="78" t="s">
        <v>1302</v>
      </c>
      <c r="N991" s="76" t="s">
        <v>1304</v>
      </c>
    </row>
    <row r="992" spans="2:14" x14ac:dyDescent="0.35">
      <c r="B992" s="91" t="s">
        <v>2930</v>
      </c>
      <c r="C992" s="71"/>
      <c r="D992" s="72" t="s">
        <v>3009</v>
      </c>
      <c r="E992" s="71" t="s">
        <v>29</v>
      </c>
      <c r="F992" s="71"/>
      <c r="G992" s="72"/>
      <c r="H992" s="73" t="s">
        <v>3047</v>
      </c>
      <c r="I992" s="71" t="s">
        <v>1423</v>
      </c>
      <c r="J992" s="72" t="s">
        <v>173</v>
      </c>
      <c r="K992" s="71" t="s">
        <v>12</v>
      </c>
      <c r="L992" s="74">
        <v>367.77528089887642</v>
      </c>
      <c r="M992" s="78" t="s">
        <v>1302</v>
      </c>
      <c r="N992" s="79" t="s">
        <v>4090</v>
      </c>
    </row>
    <row r="993" spans="2:14" x14ac:dyDescent="0.35">
      <c r="B993" s="91" t="s">
        <v>2931</v>
      </c>
      <c r="C993" s="71"/>
      <c r="D993" s="72" t="s">
        <v>3009</v>
      </c>
      <c r="E993" s="71" t="s">
        <v>282</v>
      </c>
      <c r="F993" s="71"/>
      <c r="G993" s="72"/>
      <c r="H993" s="73" t="s">
        <v>3050</v>
      </c>
      <c r="I993" s="71" t="s">
        <v>1423</v>
      </c>
      <c r="J993" s="72" t="s">
        <v>173</v>
      </c>
      <c r="K993" s="71" t="s">
        <v>12</v>
      </c>
      <c r="L993" s="74">
        <v>246.88764044943818</v>
      </c>
      <c r="M993" s="78" t="s">
        <v>1302</v>
      </c>
      <c r="N993" s="79" t="s">
        <v>4090</v>
      </c>
    </row>
    <row r="994" spans="2:14" x14ac:dyDescent="0.35">
      <c r="B994" s="91" t="s">
        <v>2932</v>
      </c>
      <c r="C994" s="71"/>
      <c r="D994" s="72" t="s">
        <v>3009</v>
      </c>
      <c r="E994" s="71" t="s">
        <v>272</v>
      </c>
      <c r="F994" s="71"/>
      <c r="G994" s="72"/>
      <c r="H994" s="73" t="s">
        <v>3049</v>
      </c>
      <c r="I994" s="71" t="s">
        <v>1423</v>
      </c>
      <c r="J994" s="72" t="s">
        <v>173</v>
      </c>
      <c r="K994" s="71" t="s">
        <v>12</v>
      </c>
      <c r="L994" s="74">
        <v>246.88764044943818</v>
      </c>
      <c r="M994" s="78" t="s">
        <v>1302</v>
      </c>
      <c r="N994" s="79" t="s">
        <v>4090</v>
      </c>
    </row>
    <row r="995" spans="2:14" x14ac:dyDescent="0.35">
      <c r="B995" s="91" t="s">
        <v>2933</v>
      </c>
      <c r="C995" s="71"/>
      <c r="D995" s="72" t="s">
        <v>3009</v>
      </c>
      <c r="E995" s="71" t="s">
        <v>106</v>
      </c>
      <c r="F995" s="71"/>
      <c r="G995" s="72"/>
      <c r="H995" s="73" t="s">
        <v>3048</v>
      </c>
      <c r="I995" s="71" t="s">
        <v>1423</v>
      </c>
      <c r="J995" s="72" t="s">
        <v>173</v>
      </c>
      <c r="K995" s="71" t="s">
        <v>12</v>
      </c>
      <c r="L995" s="74">
        <v>367.77528089887642</v>
      </c>
      <c r="M995" s="78" t="s">
        <v>1302</v>
      </c>
      <c r="N995" s="79" t="s">
        <v>4090</v>
      </c>
    </row>
    <row r="996" spans="2:14" x14ac:dyDescent="0.35">
      <c r="B996" s="91" t="s">
        <v>2934</v>
      </c>
      <c r="C996" s="71"/>
      <c r="D996" s="72" t="s">
        <v>3009</v>
      </c>
      <c r="E996" s="71" t="s">
        <v>282</v>
      </c>
      <c r="F996" s="71"/>
      <c r="G996" s="72"/>
      <c r="H996" s="73" t="s">
        <v>3050</v>
      </c>
      <c r="I996" s="71" t="s">
        <v>1425</v>
      </c>
      <c r="J996" s="72" t="s">
        <v>170</v>
      </c>
      <c r="K996" s="71" t="s">
        <v>12</v>
      </c>
      <c r="L996" s="74">
        <v>24.685393258426966</v>
      </c>
      <c r="M996" s="75" t="s">
        <v>1303</v>
      </c>
      <c r="N996" s="76" t="s">
        <v>1304</v>
      </c>
    </row>
    <row r="997" spans="2:14" x14ac:dyDescent="0.35">
      <c r="B997" s="91" t="s">
        <v>2935</v>
      </c>
      <c r="C997" s="71"/>
      <c r="D997" s="72" t="s">
        <v>3009</v>
      </c>
      <c r="E997" s="71" t="s">
        <v>29</v>
      </c>
      <c r="F997" s="71"/>
      <c r="G997" s="72"/>
      <c r="H997" s="73" t="s">
        <v>3047</v>
      </c>
      <c r="I997" s="71" t="s">
        <v>1425</v>
      </c>
      <c r="J997" s="72" t="s">
        <v>170</v>
      </c>
      <c r="K997" s="71" t="s">
        <v>12</v>
      </c>
      <c r="L997" s="74">
        <v>36.786516853932589</v>
      </c>
      <c r="M997" s="75" t="s">
        <v>1303</v>
      </c>
      <c r="N997" s="76" t="s">
        <v>1304</v>
      </c>
    </row>
    <row r="998" spans="2:14" x14ac:dyDescent="0.35">
      <c r="B998" s="91" t="s">
        <v>2936</v>
      </c>
      <c r="C998" s="71"/>
      <c r="D998" s="72" t="s">
        <v>3009</v>
      </c>
      <c r="E998" s="71" t="s">
        <v>272</v>
      </c>
      <c r="F998" s="71"/>
      <c r="G998" s="72"/>
      <c r="H998" s="73" t="s">
        <v>3049</v>
      </c>
      <c r="I998" s="71" t="s">
        <v>1425</v>
      </c>
      <c r="J998" s="72" t="s">
        <v>170</v>
      </c>
      <c r="K998" s="71" t="s">
        <v>12</v>
      </c>
      <c r="L998" s="74">
        <v>24.685393258426966</v>
      </c>
      <c r="M998" s="75" t="s">
        <v>1303</v>
      </c>
      <c r="N998" s="76" t="s">
        <v>1304</v>
      </c>
    </row>
    <row r="999" spans="2:14" x14ac:dyDescent="0.35">
      <c r="B999" s="91" t="s">
        <v>2937</v>
      </c>
      <c r="C999" s="71"/>
      <c r="D999" s="72" t="s">
        <v>3010</v>
      </c>
      <c r="E999" s="71" t="s">
        <v>29</v>
      </c>
      <c r="F999" s="71"/>
      <c r="G999" s="72"/>
      <c r="H999" s="73" t="s">
        <v>3051</v>
      </c>
      <c r="I999" s="71" t="s">
        <v>1425</v>
      </c>
      <c r="J999" s="72" t="s">
        <v>170</v>
      </c>
      <c r="K999" s="71" t="s">
        <v>12</v>
      </c>
      <c r="L999" s="74">
        <v>59.157303370786515</v>
      </c>
      <c r="M999" s="75" t="s">
        <v>1303</v>
      </c>
      <c r="N999" s="76" t="s">
        <v>1304</v>
      </c>
    </row>
    <row r="1000" spans="2:14" x14ac:dyDescent="0.35">
      <c r="B1000" s="91" t="s">
        <v>2938</v>
      </c>
      <c r="C1000" s="71"/>
      <c r="D1000" s="72" t="s">
        <v>3010</v>
      </c>
      <c r="E1000" s="71" t="s">
        <v>36</v>
      </c>
      <c r="F1000" s="71"/>
      <c r="G1000" s="72"/>
      <c r="H1000" s="73" t="s">
        <v>3052</v>
      </c>
      <c r="I1000" s="71" t="s">
        <v>1423</v>
      </c>
      <c r="J1000" s="72" t="s">
        <v>173</v>
      </c>
      <c r="K1000" s="71" t="s">
        <v>12</v>
      </c>
      <c r="L1000" s="74">
        <v>883.43820224719104</v>
      </c>
      <c r="M1000" s="78" t="s">
        <v>1302</v>
      </c>
      <c r="N1000" s="79" t="s">
        <v>4090</v>
      </c>
    </row>
    <row r="1001" spans="2:14" x14ac:dyDescent="0.35">
      <c r="B1001" s="91" t="s">
        <v>2939</v>
      </c>
      <c r="C1001" s="71"/>
      <c r="D1001" s="72" t="s">
        <v>3010</v>
      </c>
      <c r="E1001" s="71" t="s">
        <v>307</v>
      </c>
      <c r="F1001" s="71"/>
      <c r="G1001" s="72"/>
      <c r="H1001" s="73" t="s">
        <v>3053</v>
      </c>
      <c r="I1001" s="71" t="s">
        <v>1424</v>
      </c>
      <c r="J1001" s="72" t="s">
        <v>170</v>
      </c>
      <c r="K1001" s="71" t="s">
        <v>12</v>
      </c>
      <c r="L1001" s="74">
        <v>38.819288389513105</v>
      </c>
      <c r="M1001" s="78" t="s">
        <v>1302</v>
      </c>
      <c r="N1001" s="76" t="s">
        <v>1304</v>
      </c>
    </row>
    <row r="1002" spans="2:14" x14ac:dyDescent="0.35">
      <c r="B1002" s="91" t="s">
        <v>2940</v>
      </c>
      <c r="C1002" s="71"/>
      <c r="D1002" s="72" t="s">
        <v>3010</v>
      </c>
      <c r="E1002" s="71" t="s">
        <v>29</v>
      </c>
      <c r="F1002" s="71"/>
      <c r="G1002" s="72"/>
      <c r="H1002" s="73" t="s">
        <v>3051</v>
      </c>
      <c r="I1002" s="71" t="s">
        <v>1423</v>
      </c>
      <c r="J1002" s="72" t="s">
        <v>173</v>
      </c>
      <c r="K1002" s="71" t="s">
        <v>12</v>
      </c>
      <c r="L1002" s="74">
        <v>591.52808988764048</v>
      </c>
      <c r="M1002" s="78" t="s">
        <v>1302</v>
      </c>
      <c r="N1002" s="79" t="s">
        <v>4090</v>
      </c>
    </row>
    <row r="1003" spans="2:14" x14ac:dyDescent="0.35">
      <c r="B1003" s="91" t="s">
        <v>2941</v>
      </c>
      <c r="C1003" s="71"/>
      <c r="D1003" s="72" t="s">
        <v>3010</v>
      </c>
      <c r="E1003" s="71" t="s">
        <v>386</v>
      </c>
      <c r="F1003" s="71"/>
      <c r="G1003" s="72"/>
      <c r="H1003" s="73" t="s">
        <v>3054</v>
      </c>
      <c r="I1003" s="71" t="s">
        <v>1423</v>
      </c>
      <c r="J1003" s="72" t="s">
        <v>173</v>
      </c>
      <c r="K1003" s="71" t="s">
        <v>12</v>
      </c>
      <c r="L1003" s="74">
        <v>662.25842696629206</v>
      </c>
      <c r="M1003" s="78" t="s">
        <v>1302</v>
      </c>
      <c r="N1003" s="79" t="s">
        <v>4090</v>
      </c>
    </row>
    <row r="1004" spans="2:14" x14ac:dyDescent="0.35">
      <c r="B1004" s="91" t="s">
        <v>2942</v>
      </c>
      <c r="C1004" s="71"/>
      <c r="D1004" s="72" t="s">
        <v>3010</v>
      </c>
      <c r="E1004" s="71" t="s">
        <v>386</v>
      </c>
      <c r="F1004" s="71"/>
      <c r="G1004" s="72"/>
      <c r="H1004" s="73" t="s">
        <v>3054</v>
      </c>
      <c r="I1004" s="71" t="s">
        <v>1424</v>
      </c>
      <c r="J1004" s="72" t="s">
        <v>170</v>
      </c>
      <c r="K1004" s="71" t="s">
        <v>12</v>
      </c>
      <c r="L1004" s="74">
        <v>57.947565543071164</v>
      </c>
      <c r="M1004" s="78" t="s">
        <v>1302</v>
      </c>
      <c r="N1004" s="76" t="s">
        <v>1304</v>
      </c>
    </row>
    <row r="1005" spans="2:14" x14ac:dyDescent="0.35">
      <c r="B1005" s="91" t="s">
        <v>2943</v>
      </c>
      <c r="C1005" s="71"/>
      <c r="D1005" s="72" t="s">
        <v>3010</v>
      </c>
      <c r="E1005" s="71" t="s">
        <v>307</v>
      </c>
      <c r="F1005" s="71"/>
      <c r="G1005" s="72"/>
      <c r="H1005" s="73" t="s">
        <v>3053</v>
      </c>
      <c r="I1005" s="71" t="s">
        <v>1423</v>
      </c>
      <c r="J1005" s="72" t="s">
        <v>173</v>
      </c>
      <c r="K1005" s="71" t="s">
        <v>12</v>
      </c>
      <c r="L1005" s="74">
        <v>443.64044943820221</v>
      </c>
      <c r="M1005" s="78" t="s">
        <v>1302</v>
      </c>
      <c r="N1005" s="79" t="s">
        <v>4090</v>
      </c>
    </row>
    <row r="1006" spans="2:14" x14ac:dyDescent="0.35">
      <c r="B1006" s="91" t="s">
        <v>2944</v>
      </c>
      <c r="C1006" s="71"/>
      <c r="D1006" s="72" t="s">
        <v>3010</v>
      </c>
      <c r="E1006" s="71" t="s">
        <v>307</v>
      </c>
      <c r="F1006" s="71"/>
      <c r="G1006" s="72"/>
      <c r="H1006" s="73" t="s">
        <v>3053</v>
      </c>
      <c r="I1006" s="71" t="s">
        <v>1425</v>
      </c>
      <c r="J1006" s="72" t="s">
        <v>170</v>
      </c>
      <c r="K1006" s="71" t="s">
        <v>12</v>
      </c>
      <c r="L1006" s="74">
        <v>44.359550561797747</v>
      </c>
      <c r="M1006" s="75" t="s">
        <v>1303</v>
      </c>
      <c r="N1006" s="76" t="s">
        <v>1304</v>
      </c>
    </row>
    <row r="1007" spans="2:14" x14ac:dyDescent="0.35">
      <c r="B1007" s="91" t="s">
        <v>2945</v>
      </c>
      <c r="C1007" s="71"/>
      <c r="D1007" s="72" t="s">
        <v>3010</v>
      </c>
      <c r="E1007" s="71" t="s">
        <v>29</v>
      </c>
      <c r="F1007" s="71"/>
      <c r="G1007" s="72"/>
      <c r="H1007" s="73" t="s">
        <v>3051</v>
      </c>
      <c r="I1007" s="71" t="s">
        <v>1424</v>
      </c>
      <c r="J1007" s="72" t="s">
        <v>170</v>
      </c>
      <c r="K1007" s="71" t="s">
        <v>12</v>
      </c>
      <c r="L1007" s="74">
        <v>51.759363295880149</v>
      </c>
      <c r="M1007" s="78" t="s">
        <v>1302</v>
      </c>
      <c r="N1007" s="76" t="s">
        <v>1304</v>
      </c>
    </row>
    <row r="1008" spans="2:14" x14ac:dyDescent="0.35">
      <c r="B1008" s="91" t="s">
        <v>2946</v>
      </c>
      <c r="C1008" s="71"/>
      <c r="D1008" s="72" t="s">
        <v>3010</v>
      </c>
      <c r="E1008" s="71" t="s">
        <v>36</v>
      </c>
      <c r="F1008" s="71"/>
      <c r="G1008" s="72"/>
      <c r="H1008" s="73" t="s">
        <v>3052</v>
      </c>
      <c r="I1008" s="71" t="s">
        <v>1425</v>
      </c>
      <c r="J1008" s="72" t="s">
        <v>170</v>
      </c>
      <c r="K1008" s="71" t="s">
        <v>12</v>
      </c>
      <c r="L1008" s="74">
        <v>88.348314606741567</v>
      </c>
      <c r="M1008" s="75" t="s">
        <v>1303</v>
      </c>
      <c r="N1008" s="76" t="s">
        <v>1304</v>
      </c>
    </row>
    <row r="1009" spans="2:14" x14ac:dyDescent="0.35">
      <c r="B1009" s="91" t="s">
        <v>2947</v>
      </c>
      <c r="C1009" s="71"/>
      <c r="D1009" s="72" t="s">
        <v>3010</v>
      </c>
      <c r="E1009" s="71" t="s">
        <v>36</v>
      </c>
      <c r="F1009" s="71"/>
      <c r="G1009" s="72"/>
      <c r="H1009" s="73" t="s">
        <v>3052</v>
      </c>
      <c r="I1009" s="71" t="s">
        <v>1424</v>
      </c>
      <c r="J1009" s="72" t="s">
        <v>170</v>
      </c>
      <c r="K1009" s="71" t="s">
        <v>12</v>
      </c>
      <c r="L1009" s="74">
        <v>77.303370786516851</v>
      </c>
      <c r="M1009" s="78" t="s">
        <v>1302</v>
      </c>
      <c r="N1009" s="76" t="s">
        <v>1304</v>
      </c>
    </row>
    <row r="1010" spans="2:14" x14ac:dyDescent="0.35">
      <c r="B1010" s="91" t="s">
        <v>2948</v>
      </c>
      <c r="C1010" s="71"/>
      <c r="D1010" s="72" t="s">
        <v>3010</v>
      </c>
      <c r="E1010" s="71" t="s">
        <v>386</v>
      </c>
      <c r="F1010" s="71"/>
      <c r="G1010" s="72"/>
      <c r="H1010" s="73" t="s">
        <v>3054</v>
      </c>
      <c r="I1010" s="71" t="s">
        <v>1425</v>
      </c>
      <c r="J1010" s="72" t="s">
        <v>170</v>
      </c>
      <c r="K1010" s="71" t="s">
        <v>12</v>
      </c>
      <c r="L1010" s="74">
        <v>66.224719101123597</v>
      </c>
      <c r="M1010" s="75" t="s">
        <v>1303</v>
      </c>
      <c r="N1010" s="76" t="s">
        <v>1304</v>
      </c>
    </row>
    <row r="1011" spans="2:14" x14ac:dyDescent="0.35">
      <c r="B1011" s="91" t="s">
        <v>2949</v>
      </c>
      <c r="C1011" s="71"/>
      <c r="D1011" s="72" t="s">
        <v>2045</v>
      </c>
      <c r="E1011" s="71" t="s">
        <v>16</v>
      </c>
      <c r="F1011" s="71"/>
      <c r="G1011" s="72"/>
      <c r="H1011" s="73" t="s">
        <v>3055</v>
      </c>
      <c r="I1011" s="71" t="s">
        <v>1423</v>
      </c>
      <c r="J1011" s="72" t="s">
        <v>173</v>
      </c>
      <c r="K1011" s="71" t="s">
        <v>12</v>
      </c>
      <c r="L1011" s="74">
        <v>246.88764044943818</v>
      </c>
      <c r="M1011" s="78" t="s">
        <v>1302</v>
      </c>
      <c r="N1011" s="79" t="s">
        <v>4090</v>
      </c>
    </row>
    <row r="1012" spans="2:14" x14ac:dyDescent="0.35">
      <c r="B1012" s="91" t="s">
        <v>2950</v>
      </c>
      <c r="C1012" s="71"/>
      <c r="D1012" s="72" t="s">
        <v>2045</v>
      </c>
      <c r="E1012" s="71" t="s">
        <v>16</v>
      </c>
      <c r="F1012" s="71"/>
      <c r="G1012" s="72"/>
      <c r="H1012" s="73" t="s">
        <v>3055</v>
      </c>
      <c r="I1012" s="71" t="s">
        <v>1424</v>
      </c>
      <c r="J1012" s="72" t="s">
        <v>170</v>
      </c>
      <c r="K1012" s="71" t="s">
        <v>12</v>
      </c>
      <c r="L1012" s="74">
        <v>21.606741573033705</v>
      </c>
      <c r="M1012" s="78" t="s">
        <v>1302</v>
      </c>
      <c r="N1012" s="76" t="s">
        <v>1304</v>
      </c>
    </row>
    <row r="1013" spans="2:14" x14ac:dyDescent="0.35">
      <c r="B1013" s="91" t="s">
        <v>2951</v>
      </c>
      <c r="C1013" s="71"/>
      <c r="D1013" s="72" t="s">
        <v>2045</v>
      </c>
      <c r="E1013" s="71" t="s">
        <v>16</v>
      </c>
      <c r="F1013" s="71"/>
      <c r="G1013" s="72"/>
      <c r="H1013" s="73" t="s">
        <v>3055</v>
      </c>
      <c r="I1013" s="71" t="s">
        <v>1425</v>
      </c>
      <c r="J1013" s="72" t="s">
        <v>170</v>
      </c>
      <c r="K1013" s="71" t="s">
        <v>12</v>
      </c>
      <c r="L1013" s="74">
        <v>24.685393258426966</v>
      </c>
      <c r="M1013" s="75" t="s">
        <v>1303</v>
      </c>
      <c r="N1013" s="76" t="s">
        <v>1304</v>
      </c>
    </row>
    <row r="1014" spans="2:14" x14ac:dyDescent="0.35">
      <c r="B1014" s="91" t="s">
        <v>2952</v>
      </c>
      <c r="C1014" s="71"/>
      <c r="D1014" s="72" t="s">
        <v>1445</v>
      </c>
      <c r="E1014" s="71" t="s">
        <v>401</v>
      </c>
      <c r="F1014" s="71"/>
      <c r="G1014" s="72"/>
      <c r="H1014" s="73" t="s">
        <v>3056</v>
      </c>
      <c r="I1014" s="71" t="s">
        <v>1423</v>
      </c>
      <c r="J1014" s="72" t="s">
        <v>173</v>
      </c>
      <c r="K1014" s="71" t="s">
        <v>12</v>
      </c>
      <c r="L1014" s="74">
        <v>147.87640449438203</v>
      </c>
      <c r="M1014" s="78" t="s">
        <v>1302</v>
      </c>
      <c r="N1014" s="79" t="s">
        <v>4090</v>
      </c>
    </row>
    <row r="1015" spans="2:14" x14ac:dyDescent="0.35">
      <c r="B1015" s="91" t="s">
        <v>2953</v>
      </c>
      <c r="C1015" s="71"/>
      <c r="D1015" s="72" t="s">
        <v>1445</v>
      </c>
      <c r="E1015" s="71" t="s">
        <v>401</v>
      </c>
      <c r="F1015" s="71"/>
      <c r="G1015" s="72"/>
      <c r="H1015" s="73" t="s">
        <v>3056</v>
      </c>
      <c r="I1015" s="71" t="s">
        <v>1425</v>
      </c>
      <c r="J1015" s="72" t="s">
        <v>170</v>
      </c>
      <c r="K1015" s="71" t="s">
        <v>12</v>
      </c>
      <c r="L1015" s="74">
        <v>14.786516853932584</v>
      </c>
      <c r="M1015" s="75" t="s">
        <v>1303</v>
      </c>
      <c r="N1015" s="76" t="s">
        <v>1304</v>
      </c>
    </row>
    <row r="1016" spans="2:14" x14ac:dyDescent="0.35">
      <c r="B1016" s="91" t="s">
        <v>2954</v>
      </c>
      <c r="C1016" s="71"/>
      <c r="D1016" s="72" t="s">
        <v>1445</v>
      </c>
      <c r="E1016" s="71" t="s">
        <v>401</v>
      </c>
      <c r="F1016" s="71"/>
      <c r="G1016" s="72"/>
      <c r="H1016" s="73" t="s">
        <v>3056</v>
      </c>
      <c r="I1016" s="71" t="s">
        <v>1424</v>
      </c>
      <c r="J1016" s="72" t="s">
        <v>170</v>
      </c>
      <c r="K1016" s="71" t="s">
        <v>12</v>
      </c>
      <c r="L1016" s="74">
        <v>12.940074906367039</v>
      </c>
      <c r="M1016" s="78" t="s">
        <v>1302</v>
      </c>
      <c r="N1016" s="76" t="s">
        <v>1304</v>
      </c>
    </row>
    <row r="1017" spans="2:14" x14ac:dyDescent="0.35">
      <c r="B1017" s="91" t="s">
        <v>2955</v>
      </c>
      <c r="C1017" s="71"/>
      <c r="D1017" s="72" t="s">
        <v>2050</v>
      </c>
      <c r="E1017" s="71" t="s">
        <v>33</v>
      </c>
      <c r="F1017" s="71"/>
      <c r="G1017" s="72"/>
      <c r="H1017" s="73" t="s">
        <v>3057</v>
      </c>
      <c r="I1017" s="71" t="s">
        <v>1423</v>
      </c>
      <c r="J1017" s="72" t="s">
        <v>173</v>
      </c>
      <c r="K1017" s="71" t="s">
        <v>12</v>
      </c>
      <c r="L1017" s="74">
        <v>99.011235955056179</v>
      </c>
      <c r="M1017" s="78" t="s">
        <v>1302</v>
      </c>
      <c r="N1017" s="79" t="s">
        <v>4090</v>
      </c>
    </row>
    <row r="1018" spans="2:14" x14ac:dyDescent="0.35">
      <c r="B1018" s="91" t="s">
        <v>2956</v>
      </c>
      <c r="C1018" s="71"/>
      <c r="D1018" s="72" t="s">
        <v>2050</v>
      </c>
      <c r="E1018" s="71" t="s">
        <v>33</v>
      </c>
      <c r="F1018" s="71"/>
      <c r="G1018" s="72"/>
      <c r="H1018" s="73" t="s">
        <v>3057</v>
      </c>
      <c r="I1018" s="71" t="s">
        <v>1424</v>
      </c>
      <c r="J1018" s="72" t="s">
        <v>170</v>
      </c>
      <c r="K1018" s="71" t="s">
        <v>12</v>
      </c>
      <c r="L1018" s="74">
        <v>8.6666666666666661</v>
      </c>
      <c r="M1018" s="78" t="s">
        <v>1302</v>
      </c>
      <c r="N1018" s="76" t="s">
        <v>1304</v>
      </c>
    </row>
    <row r="1019" spans="2:14" x14ac:dyDescent="0.35">
      <c r="B1019" s="91" t="s">
        <v>2957</v>
      </c>
      <c r="C1019" s="71"/>
      <c r="D1019" s="72" t="s">
        <v>2050</v>
      </c>
      <c r="E1019" s="71" t="s">
        <v>33</v>
      </c>
      <c r="F1019" s="71"/>
      <c r="G1019" s="72"/>
      <c r="H1019" s="73" t="s">
        <v>3057</v>
      </c>
      <c r="I1019" s="71" t="s">
        <v>1425</v>
      </c>
      <c r="J1019" s="72" t="s">
        <v>170</v>
      </c>
      <c r="K1019" s="71" t="s">
        <v>12</v>
      </c>
      <c r="L1019" s="74">
        <v>9.8988764044943824</v>
      </c>
      <c r="M1019" s="75" t="s">
        <v>1303</v>
      </c>
      <c r="N1019" s="76" t="s">
        <v>1304</v>
      </c>
    </row>
    <row r="1020" spans="2:14" x14ac:dyDescent="0.35">
      <c r="B1020" s="91" t="s">
        <v>2958</v>
      </c>
      <c r="C1020" s="71"/>
      <c r="D1020" s="72" t="s">
        <v>1447</v>
      </c>
      <c r="E1020" s="71" t="s">
        <v>401</v>
      </c>
      <c r="F1020" s="71"/>
      <c r="G1020" s="72"/>
      <c r="H1020" s="73" t="s">
        <v>3058</v>
      </c>
      <c r="I1020" s="71" t="s">
        <v>1425</v>
      </c>
      <c r="J1020" s="72" t="s">
        <v>170</v>
      </c>
      <c r="K1020" s="71" t="s">
        <v>12</v>
      </c>
      <c r="L1020" s="74">
        <v>19.932584269662918</v>
      </c>
      <c r="M1020" s="75" t="s">
        <v>1303</v>
      </c>
      <c r="N1020" s="76" t="s">
        <v>1304</v>
      </c>
    </row>
    <row r="1021" spans="2:14" x14ac:dyDescent="0.35">
      <c r="B1021" s="91" t="s">
        <v>2959</v>
      </c>
      <c r="C1021" s="71"/>
      <c r="D1021" s="72" t="s">
        <v>1447</v>
      </c>
      <c r="E1021" s="71" t="s">
        <v>401</v>
      </c>
      <c r="F1021" s="71"/>
      <c r="G1021" s="72"/>
      <c r="H1021" s="73" t="s">
        <v>3058</v>
      </c>
      <c r="I1021" s="71" t="s">
        <v>1424</v>
      </c>
      <c r="J1021" s="72" t="s">
        <v>170</v>
      </c>
      <c r="K1021" s="71" t="s">
        <v>12</v>
      </c>
      <c r="L1021" s="74">
        <v>17.441011235955056</v>
      </c>
      <c r="M1021" s="78" t="s">
        <v>1302</v>
      </c>
      <c r="N1021" s="76" t="s">
        <v>1304</v>
      </c>
    </row>
    <row r="1022" spans="2:14" x14ac:dyDescent="0.35">
      <c r="B1022" s="91" t="s">
        <v>2960</v>
      </c>
      <c r="C1022" s="71"/>
      <c r="D1022" s="72" t="s">
        <v>1447</v>
      </c>
      <c r="E1022" s="71" t="s">
        <v>401</v>
      </c>
      <c r="F1022" s="71"/>
      <c r="G1022" s="72"/>
      <c r="H1022" s="73" t="s">
        <v>3058</v>
      </c>
      <c r="I1022" s="71" t="s">
        <v>1423</v>
      </c>
      <c r="J1022" s="72" t="s">
        <v>173</v>
      </c>
      <c r="K1022" s="71" t="s">
        <v>12</v>
      </c>
      <c r="L1022" s="74">
        <v>199.31460674157302</v>
      </c>
      <c r="M1022" s="78" t="s">
        <v>1302</v>
      </c>
      <c r="N1022" s="79" t="s">
        <v>4090</v>
      </c>
    </row>
    <row r="1023" spans="2:14" x14ac:dyDescent="0.35">
      <c r="B1023" s="91" t="s">
        <v>2961</v>
      </c>
      <c r="C1023" s="71"/>
      <c r="D1023" s="72" t="s">
        <v>3011</v>
      </c>
      <c r="E1023" s="71" t="s">
        <v>11</v>
      </c>
      <c r="F1023" s="71"/>
      <c r="G1023" s="72"/>
      <c r="H1023" s="73" t="s">
        <v>3059</v>
      </c>
      <c r="I1023" s="71" t="s">
        <v>1424</v>
      </c>
      <c r="J1023" s="72" t="s">
        <v>170</v>
      </c>
      <c r="K1023" s="71" t="s">
        <v>12</v>
      </c>
      <c r="L1023" s="74">
        <v>15.190074906367039</v>
      </c>
      <c r="M1023" s="78" t="s">
        <v>1302</v>
      </c>
      <c r="N1023" s="76" t="s">
        <v>1304</v>
      </c>
    </row>
    <row r="1024" spans="2:14" x14ac:dyDescent="0.35">
      <c r="B1024" s="91" t="s">
        <v>2962</v>
      </c>
      <c r="C1024" s="71"/>
      <c r="D1024" s="72" t="s">
        <v>3011</v>
      </c>
      <c r="E1024" s="71" t="s">
        <v>11</v>
      </c>
      <c r="F1024" s="71"/>
      <c r="G1024" s="72"/>
      <c r="H1024" s="73" t="s">
        <v>3059</v>
      </c>
      <c r="I1024" s="71" t="s">
        <v>1425</v>
      </c>
      <c r="J1024" s="72" t="s">
        <v>170</v>
      </c>
      <c r="K1024" s="71" t="s">
        <v>12</v>
      </c>
      <c r="L1024" s="74">
        <v>17.35955056179775</v>
      </c>
      <c r="M1024" s="75" t="s">
        <v>1303</v>
      </c>
      <c r="N1024" s="76" t="s">
        <v>1304</v>
      </c>
    </row>
    <row r="1025" spans="2:14" x14ac:dyDescent="0.35">
      <c r="B1025" s="91" t="s">
        <v>2963</v>
      </c>
      <c r="C1025" s="71"/>
      <c r="D1025" s="72" t="s">
        <v>3011</v>
      </c>
      <c r="E1025" s="71" t="s">
        <v>11</v>
      </c>
      <c r="F1025" s="71"/>
      <c r="G1025" s="72"/>
      <c r="H1025" s="73" t="s">
        <v>3059</v>
      </c>
      <c r="I1025" s="71" t="s">
        <v>1423</v>
      </c>
      <c r="J1025" s="72" t="s">
        <v>173</v>
      </c>
      <c r="K1025" s="71" t="s">
        <v>12</v>
      </c>
      <c r="L1025" s="74">
        <v>173.6067415730337</v>
      </c>
      <c r="M1025" s="78" t="s">
        <v>1302</v>
      </c>
      <c r="N1025" s="79" t="s">
        <v>4090</v>
      </c>
    </row>
    <row r="1026" spans="2:14" x14ac:dyDescent="0.35">
      <c r="B1026" s="91" t="s">
        <v>2964</v>
      </c>
      <c r="C1026" s="71"/>
      <c r="D1026" s="72" t="s">
        <v>1449</v>
      </c>
      <c r="E1026" s="71" t="s">
        <v>401</v>
      </c>
      <c r="F1026" s="71"/>
      <c r="G1026" s="72"/>
      <c r="H1026" s="73" t="s">
        <v>3060</v>
      </c>
      <c r="I1026" s="71" t="s">
        <v>1424</v>
      </c>
      <c r="J1026" s="72" t="s">
        <v>170</v>
      </c>
      <c r="K1026" s="71" t="s">
        <v>12</v>
      </c>
      <c r="L1026" s="74">
        <v>43.775280898876396</v>
      </c>
      <c r="M1026" s="78" t="s">
        <v>1302</v>
      </c>
      <c r="N1026" s="76" t="s">
        <v>1304</v>
      </c>
    </row>
    <row r="1027" spans="2:14" x14ac:dyDescent="0.35">
      <c r="B1027" s="91" t="s">
        <v>2965</v>
      </c>
      <c r="C1027" s="71"/>
      <c r="D1027" s="72" t="s">
        <v>1449</v>
      </c>
      <c r="E1027" s="71" t="s">
        <v>401</v>
      </c>
      <c r="F1027" s="71"/>
      <c r="G1027" s="72"/>
      <c r="H1027" s="73" t="s">
        <v>3060</v>
      </c>
      <c r="I1027" s="71" t="s">
        <v>1425</v>
      </c>
      <c r="J1027" s="72" t="s">
        <v>170</v>
      </c>
      <c r="K1027" s="71" t="s">
        <v>12</v>
      </c>
      <c r="L1027" s="74">
        <v>50.011235955056179</v>
      </c>
      <c r="M1027" s="75" t="s">
        <v>1303</v>
      </c>
      <c r="N1027" s="76" t="s">
        <v>1304</v>
      </c>
    </row>
    <row r="1028" spans="2:14" x14ac:dyDescent="0.35">
      <c r="B1028" s="91" t="s">
        <v>2966</v>
      </c>
      <c r="C1028" s="71"/>
      <c r="D1028" s="72" t="s">
        <v>1449</v>
      </c>
      <c r="E1028" s="71" t="s">
        <v>401</v>
      </c>
      <c r="F1028" s="71"/>
      <c r="G1028" s="72"/>
      <c r="H1028" s="73" t="s">
        <v>3060</v>
      </c>
      <c r="I1028" s="71" t="s">
        <v>1423</v>
      </c>
      <c r="J1028" s="72" t="s">
        <v>173</v>
      </c>
      <c r="K1028" s="71" t="s">
        <v>12</v>
      </c>
      <c r="L1028" s="74">
        <v>500.22471910112358</v>
      </c>
      <c r="M1028" s="78" t="s">
        <v>1302</v>
      </c>
      <c r="N1028" s="79" t="s">
        <v>4090</v>
      </c>
    </row>
    <row r="1029" spans="2:14" x14ac:dyDescent="0.35">
      <c r="B1029" s="91" t="s">
        <v>2967</v>
      </c>
      <c r="C1029" s="71"/>
      <c r="D1029" s="72" t="s">
        <v>2657</v>
      </c>
      <c r="E1029" s="71" t="s">
        <v>381</v>
      </c>
      <c r="F1029" s="71"/>
      <c r="G1029" s="72"/>
      <c r="H1029" s="73" t="s">
        <v>3061</v>
      </c>
      <c r="I1029" s="71" t="s">
        <v>1423</v>
      </c>
      <c r="J1029" s="72" t="s">
        <v>173</v>
      </c>
      <c r="K1029" s="71" t="s">
        <v>12</v>
      </c>
      <c r="L1029" s="74">
        <v>630.11235955056179</v>
      </c>
      <c r="M1029" s="78" t="s">
        <v>1302</v>
      </c>
      <c r="N1029" s="79" t="s">
        <v>4090</v>
      </c>
    </row>
    <row r="1030" spans="2:14" x14ac:dyDescent="0.35">
      <c r="B1030" s="91" t="s">
        <v>2968</v>
      </c>
      <c r="C1030" s="71"/>
      <c r="D1030" s="72" t="s">
        <v>661</v>
      </c>
      <c r="E1030" s="71" t="s">
        <v>1806</v>
      </c>
      <c r="F1030" s="71"/>
      <c r="G1030" s="72"/>
      <c r="H1030" s="73" t="s">
        <v>3062</v>
      </c>
      <c r="I1030" s="71" t="s">
        <v>1425</v>
      </c>
      <c r="J1030" s="72" t="s">
        <v>170</v>
      </c>
      <c r="K1030" s="71" t="s">
        <v>12</v>
      </c>
      <c r="L1030" s="74">
        <v>36.786516853932589</v>
      </c>
      <c r="M1030" s="75" t="s">
        <v>1303</v>
      </c>
      <c r="N1030" s="76" t="s">
        <v>1304</v>
      </c>
    </row>
    <row r="1031" spans="2:14" x14ac:dyDescent="0.35">
      <c r="B1031" s="91" t="s">
        <v>2969</v>
      </c>
      <c r="C1031" s="71"/>
      <c r="D1031" s="72" t="s">
        <v>3012</v>
      </c>
      <c r="E1031" s="71" t="s">
        <v>11</v>
      </c>
      <c r="F1031" s="71"/>
      <c r="G1031" s="72"/>
      <c r="H1031" s="73" t="s">
        <v>3063</v>
      </c>
      <c r="I1031" s="71" t="s">
        <v>1423</v>
      </c>
      <c r="J1031" s="72" t="s">
        <v>173</v>
      </c>
      <c r="K1031" s="71" t="s">
        <v>12</v>
      </c>
      <c r="L1031" s="74">
        <v>147.87640449438203</v>
      </c>
      <c r="M1031" s="78" t="s">
        <v>1302</v>
      </c>
      <c r="N1031" s="79" t="s">
        <v>4090</v>
      </c>
    </row>
    <row r="1032" spans="2:14" x14ac:dyDescent="0.35">
      <c r="B1032" s="91" t="s">
        <v>2970</v>
      </c>
      <c r="C1032" s="71"/>
      <c r="D1032" s="72" t="s">
        <v>3012</v>
      </c>
      <c r="E1032" s="71" t="s">
        <v>11</v>
      </c>
      <c r="F1032" s="71"/>
      <c r="G1032" s="72"/>
      <c r="H1032" s="73" t="s">
        <v>3063</v>
      </c>
      <c r="I1032" s="71" t="s">
        <v>1424</v>
      </c>
      <c r="J1032" s="72" t="s">
        <v>170</v>
      </c>
      <c r="K1032" s="71" t="s">
        <v>12</v>
      </c>
      <c r="L1032" s="74">
        <v>12.940074906367039</v>
      </c>
      <c r="M1032" s="78" t="s">
        <v>1302</v>
      </c>
      <c r="N1032" s="76" t="s">
        <v>1304</v>
      </c>
    </row>
    <row r="1033" spans="2:14" x14ac:dyDescent="0.35">
      <c r="B1033" s="91" t="s">
        <v>2971</v>
      </c>
      <c r="C1033" s="71"/>
      <c r="D1033" s="72" t="s">
        <v>3013</v>
      </c>
      <c r="E1033" s="71" t="s">
        <v>29</v>
      </c>
      <c r="F1033" s="71"/>
      <c r="G1033" s="72"/>
      <c r="H1033" s="73" t="s">
        <v>3064</v>
      </c>
      <c r="I1033" s="71" t="s">
        <v>1424</v>
      </c>
      <c r="J1033" s="72" t="s">
        <v>170</v>
      </c>
      <c r="K1033" s="71" t="s">
        <v>12</v>
      </c>
      <c r="L1033" s="74">
        <v>1298.5355805243446</v>
      </c>
      <c r="M1033" s="78" t="s">
        <v>1302</v>
      </c>
      <c r="N1033" s="76" t="s">
        <v>1304</v>
      </c>
    </row>
    <row r="1034" spans="2:14" x14ac:dyDescent="0.35">
      <c r="B1034" s="91" t="s">
        <v>2972</v>
      </c>
      <c r="C1034" s="71"/>
      <c r="D1034" s="72" t="s">
        <v>3013</v>
      </c>
      <c r="E1034" s="71" t="s">
        <v>29</v>
      </c>
      <c r="F1034" s="71"/>
      <c r="G1034" s="72"/>
      <c r="H1034" s="73" t="s">
        <v>3064</v>
      </c>
      <c r="I1034" s="71" t="s">
        <v>1423</v>
      </c>
      <c r="J1034" s="72" t="s">
        <v>173</v>
      </c>
      <c r="K1034" s="71" t="s">
        <v>12</v>
      </c>
      <c r="L1034" s="74">
        <v>14840.449438202248</v>
      </c>
      <c r="M1034" s="78" t="s">
        <v>1302</v>
      </c>
      <c r="N1034" s="79" t="s">
        <v>4090</v>
      </c>
    </row>
    <row r="1035" spans="2:14" x14ac:dyDescent="0.35">
      <c r="B1035" s="91" t="s">
        <v>2973</v>
      </c>
      <c r="C1035" s="71"/>
      <c r="D1035" s="72" t="s">
        <v>3013</v>
      </c>
      <c r="E1035" s="71" t="s">
        <v>29</v>
      </c>
      <c r="F1035" s="71"/>
      <c r="G1035" s="72"/>
      <c r="H1035" s="73" t="s">
        <v>3064</v>
      </c>
      <c r="I1035" s="71" t="s">
        <v>1425</v>
      </c>
      <c r="J1035" s="72" t="s">
        <v>170</v>
      </c>
      <c r="K1035" s="71" t="s">
        <v>12</v>
      </c>
      <c r="L1035" s="74">
        <v>1484.0449438202247</v>
      </c>
      <c r="M1035" s="75" t="s">
        <v>1303</v>
      </c>
      <c r="N1035" s="76" t="s">
        <v>1304</v>
      </c>
    </row>
    <row r="1036" spans="2:14" x14ac:dyDescent="0.35">
      <c r="B1036" s="91" t="s">
        <v>2974</v>
      </c>
      <c r="C1036" s="71"/>
      <c r="D1036" s="72" t="s">
        <v>3014</v>
      </c>
      <c r="E1036" s="71" t="s">
        <v>36</v>
      </c>
      <c r="F1036" s="71"/>
      <c r="G1036" s="72"/>
      <c r="H1036" s="73" t="s">
        <v>3065</v>
      </c>
      <c r="I1036" s="71" t="s">
        <v>1423</v>
      </c>
      <c r="J1036" s="72" t="s">
        <v>173</v>
      </c>
      <c r="K1036" s="71" t="s">
        <v>12</v>
      </c>
      <c r="L1036" s="74">
        <v>1472.3932584269664</v>
      </c>
      <c r="M1036" s="78" t="s">
        <v>1302</v>
      </c>
      <c r="N1036" s="79" t="s">
        <v>4090</v>
      </c>
    </row>
    <row r="1037" spans="2:14" x14ac:dyDescent="0.35">
      <c r="B1037" s="91" t="s">
        <v>2975</v>
      </c>
      <c r="C1037" s="71"/>
      <c r="D1037" s="72" t="s">
        <v>3014</v>
      </c>
      <c r="E1037" s="71" t="s">
        <v>36</v>
      </c>
      <c r="F1037" s="71"/>
      <c r="G1037" s="72"/>
      <c r="H1037" s="73" t="s">
        <v>3065</v>
      </c>
      <c r="I1037" s="71" t="s">
        <v>1425</v>
      </c>
      <c r="J1037" s="72" t="s">
        <v>170</v>
      </c>
      <c r="K1037" s="71" t="s">
        <v>12</v>
      </c>
      <c r="L1037" s="74">
        <v>147.23595505617976</v>
      </c>
      <c r="M1037" s="75" t="s">
        <v>1303</v>
      </c>
      <c r="N1037" s="76" t="s">
        <v>1304</v>
      </c>
    </row>
    <row r="1038" spans="2:14" x14ac:dyDescent="0.35">
      <c r="B1038" s="91" t="s">
        <v>2976</v>
      </c>
      <c r="C1038" s="71"/>
      <c r="D1038" s="72" t="s">
        <v>3015</v>
      </c>
      <c r="E1038" s="71" t="s">
        <v>11</v>
      </c>
      <c r="F1038" s="71"/>
      <c r="G1038" s="72"/>
      <c r="H1038" s="73" t="s">
        <v>3066</v>
      </c>
      <c r="I1038" s="71" t="s">
        <v>1423</v>
      </c>
      <c r="J1038" s="72" t="s">
        <v>173</v>
      </c>
      <c r="K1038" s="71" t="s">
        <v>12</v>
      </c>
      <c r="L1038" s="74">
        <v>2650.303370786517</v>
      </c>
      <c r="M1038" s="78" t="s">
        <v>1302</v>
      </c>
      <c r="N1038" s="79" t="s">
        <v>4090</v>
      </c>
    </row>
    <row r="1039" spans="2:14" x14ac:dyDescent="0.35">
      <c r="B1039" s="91" t="s">
        <v>2977</v>
      </c>
      <c r="C1039" s="71"/>
      <c r="D1039" s="72" t="s">
        <v>3015</v>
      </c>
      <c r="E1039" s="71" t="s">
        <v>11</v>
      </c>
      <c r="F1039" s="71"/>
      <c r="G1039" s="72"/>
      <c r="H1039" s="73" t="s">
        <v>3066</v>
      </c>
      <c r="I1039" s="71" t="s">
        <v>1425</v>
      </c>
      <c r="J1039" s="72" t="s">
        <v>170</v>
      </c>
      <c r="K1039" s="71" t="s">
        <v>12</v>
      </c>
      <c r="L1039" s="74">
        <v>265.03370786516854</v>
      </c>
      <c r="M1039" s="75" t="s">
        <v>1303</v>
      </c>
      <c r="N1039" s="76" t="s">
        <v>1304</v>
      </c>
    </row>
    <row r="1040" spans="2:14" x14ac:dyDescent="0.35">
      <c r="B1040" s="91" t="s">
        <v>2978</v>
      </c>
      <c r="C1040" s="71"/>
      <c r="D1040" s="72" t="s">
        <v>3015</v>
      </c>
      <c r="E1040" s="71" t="s">
        <v>11</v>
      </c>
      <c r="F1040" s="71"/>
      <c r="G1040" s="72"/>
      <c r="H1040" s="73" t="s">
        <v>3066</v>
      </c>
      <c r="I1040" s="71" t="s">
        <v>1424</v>
      </c>
      <c r="J1040" s="72" t="s">
        <v>170</v>
      </c>
      <c r="K1040" s="71" t="s">
        <v>12</v>
      </c>
      <c r="L1040" s="74">
        <v>231.89606741573036</v>
      </c>
      <c r="M1040" s="78" t="s">
        <v>1302</v>
      </c>
      <c r="N1040" s="76" t="s">
        <v>1304</v>
      </c>
    </row>
    <row r="1041" spans="2:14" x14ac:dyDescent="0.35">
      <c r="B1041" s="91" t="s">
        <v>2979</v>
      </c>
      <c r="C1041" s="71"/>
      <c r="D1041" s="72" t="s">
        <v>3016</v>
      </c>
      <c r="E1041" s="71" t="s">
        <v>11</v>
      </c>
      <c r="F1041" s="71"/>
      <c r="G1041" s="72"/>
      <c r="H1041" s="73" t="s">
        <v>3067</v>
      </c>
      <c r="I1041" s="71" t="s">
        <v>1424</v>
      </c>
      <c r="J1041" s="72" t="s">
        <v>170</v>
      </c>
      <c r="K1041" s="71" t="s">
        <v>12</v>
      </c>
      <c r="L1041" s="74">
        <v>219.07771535580525</v>
      </c>
      <c r="M1041" s="78" t="s">
        <v>1302</v>
      </c>
      <c r="N1041" s="76" t="s">
        <v>1304</v>
      </c>
    </row>
    <row r="1042" spans="2:14" x14ac:dyDescent="0.35">
      <c r="B1042" s="91" t="s">
        <v>2980</v>
      </c>
      <c r="C1042" s="71"/>
      <c r="D1042" s="72" t="s">
        <v>3016</v>
      </c>
      <c r="E1042" s="71" t="s">
        <v>11</v>
      </c>
      <c r="F1042" s="71"/>
      <c r="G1042" s="72"/>
      <c r="H1042" s="73" t="s">
        <v>3067</v>
      </c>
      <c r="I1042" s="71" t="s">
        <v>1425</v>
      </c>
      <c r="J1042" s="72" t="s">
        <v>170</v>
      </c>
      <c r="K1042" s="71" t="s">
        <v>12</v>
      </c>
      <c r="L1042" s="74">
        <v>250.37078651685394</v>
      </c>
      <c r="M1042" s="75" t="s">
        <v>1303</v>
      </c>
      <c r="N1042" s="76" t="s">
        <v>1304</v>
      </c>
    </row>
    <row r="1043" spans="2:14" x14ac:dyDescent="0.35">
      <c r="B1043" s="91" t="s">
        <v>2981</v>
      </c>
      <c r="C1043" s="71"/>
      <c r="D1043" s="72" t="s">
        <v>3016</v>
      </c>
      <c r="E1043" s="71" t="s">
        <v>11</v>
      </c>
      <c r="F1043" s="71"/>
      <c r="G1043" s="72"/>
      <c r="H1043" s="73" t="s">
        <v>3067</v>
      </c>
      <c r="I1043" s="71" t="s">
        <v>1423</v>
      </c>
      <c r="J1043" s="72" t="s">
        <v>173</v>
      </c>
      <c r="K1043" s="71" t="s">
        <v>12</v>
      </c>
      <c r="L1043" s="74">
        <v>2503.7078651685397</v>
      </c>
      <c r="M1043" s="78" t="s">
        <v>1302</v>
      </c>
      <c r="N1043" s="79" t="s">
        <v>4090</v>
      </c>
    </row>
    <row r="1044" spans="2:14" x14ac:dyDescent="0.35">
      <c r="B1044" s="91" t="s">
        <v>2982</v>
      </c>
      <c r="C1044" s="71"/>
      <c r="D1044" s="72" t="s">
        <v>3017</v>
      </c>
      <c r="E1044" s="71" t="s">
        <v>11</v>
      </c>
      <c r="F1044" s="71"/>
      <c r="G1044" s="72"/>
      <c r="H1044" s="73" t="s">
        <v>3068</v>
      </c>
      <c r="I1044" s="71" t="s">
        <v>1425</v>
      </c>
      <c r="J1044" s="72" t="s">
        <v>170</v>
      </c>
      <c r="K1044" s="71" t="s">
        <v>12</v>
      </c>
      <c r="L1044" s="74">
        <v>30.651685393258429</v>
      </c>
      <c r="M1044" s="75" t="s">
        <v>1303</v>
      </c>
      <c r="N1044" s="76" t="s">
        <v>1304</v>
      </c>
    </row>
    <row r="1045" spans="2:14" x14ac:dyDescent="0.35">
      <c r="B1045" s="91" t="s">
        <v>2983</v>
      </c>
      <c r="C1045" s="71"/>
      <c r="D1045" s="72" t="s">
        <v>3017</v>
      </c>
      <c r="E1045" s="71" t="s">
        <v>11</v>
      </c>
      <c r="F1045" s="71"/>
      <c r="G1045" s="72"/>
      <c r="H1045" s="73" t="s">
        <v>3068</v>
      </c>
      <c r="I1045" s="71" t="s">
        <v>1423</v>
      </c>
      <c r="J1045" s="72" t="s">
        <v>173</v>
      </c>
      <c r="K1045" s="71" t="s">
        <v>12</v>
      </c>
      <c r="L1045" s="74">
        <v>330.99999999999994</v>
      </c>
      <c r="M1045" s="78" t="s">
        <v>1302</v>
      </c>
      <c r="N1045" s="79" t="s">
        <v>4090</v>
      </c>
    </row>
    <row r="1046" spans="2:14" x14ac:dyDescent="0.35">
      <c r="B1046" s="91" t="s">
        <v>2984</v>
      </c>
      <c r="C1046" s="71"/>
      <c r="D1046" s="72" t="s">
        <v>3017</v>
      </c>
      <c r="E1046" s="71" t="s">
        <v>11</v>
      </c>
      <c r="F1046" s="71"/>
      <c r="G1046" s="72"/>
      <c r="H1046" s="73" t="s">
        <v>3068</v>
      </c>
      <c r="I1046" s="71" t="s">
        <v>1424</v>
      </c>
      <c r="J1046" s="72" t="s">
        <v>170</v>
      </c>
      <c r="K1046" s="71" t="s">
        <v>12</v>
      </c>
      <c r="L1046" s="74">
        <v>28.959737827715358</v>
      </c>
      <c r="M1046" s="78" t="s">
        <v>1302</v>
      </c>
      <c r="N1046" s="76" t="s">
        <v>1304</v>
      </c>
    </row>
    <row r="1047" spans="2:14" x14ac:dyDescent="0.35">
      <c r="B1047" s="91" t="s">
        <v>2985</v>
      </c>
      <c r="C1047" s="71"/>
      <c r="D1047" s="72" t="s">
        <v>870</v>
      </c>
      <c r="E1047" s="71" t="s">
        <v>3018</v>
      </c>
      <c r="F1047" s="71"/>
      <c r="G1047" s="72"/>
      <c r="H1047" s="73" t="s">
        <v>3069</v>
      </c>
      <c r="I1047" s="71" t="s">
        <v>1424</v>
      </c>
      <c r="J1047" s="72" t="s">
        <v>170</v>
      </c>
      <c r="K1047" s="71" t="s">
        <v>12</v>
      </c>
      <c r="L1047" s="74">
        <v>11097.955992509364</v>
      </c>
      <c r="M1047" s="78" t="s">
        <v>1302</v>
      </c>
      <c r="N1047" s="76" t="s">
        <v>1304</v>
      </c>
    </row>
    <row r="1048" spans="2:14" x14ac:dyDescent="0.35">
      <c r="B1048" s="91" t="s">
        <v>2986</v>
      </c>
      <c r="C1048" s="71"/>
      <c r="D1048" s="72" t="s">
        <v>870</v>
      </c>
      <c r="E1048" s="71" t="s">
        <v>3019</v>
      </c>
      <c r="F1048" s="71"/>
      <c r="G1048" s="72"/>
      <c r="H1048" s="73" t="s">
        <v>3070</v>
      </c>
      <c r="I1048" s="71" t="s">
        <v>1425</v>
      </c>
      <c r="J1048" s="72" t="s">
        <v>170</v>
      </c>
      <c r="K1048" s="71" t="s">
        <v>12</v>
      </c>
      <c r="L1048" s="74">
        <v>6313.696629213483</v>
      </c>
      <c r="M1048" s="75" t="s">
        <v>1303</v>
      </c>
      <c r="N1048" s="76" t="s">
        <v>1304</v>
      </c>
    </row>
    <row r="1049" spans="2:14" x14ac:dyDescent="0.35">
      <c r="B1049" s="91" t="s">
        <v>2987</v>
      </c>
      <c r="C1049" s="71"/>
      <c r="D1049" s="72" t="s">
        <v>870</v>
      </c>
      <c r="E1049" s="71" t="s">
        <v>3020</v>
      </c>
      <c r="F1049" s="71"/>
      <c r="G1049" s="72"/>
      <c r="H1049" s="73" t="s">
        <v>3071</v>
      </c>
      <c r="I1049" s="71" t="s">
        <v>1424</v>
      </c>
      <c r="J1049" s="72" t="s">
        <v>170</v>
      </c>
      <c r="K1049" s="71" t="s">
        <v>12</v>
      </c>
      <c r="L1049" s="74">
        <v>3113.6526217228461</v>
      </c>
      <c r="M1049" s="78" t="s">
        <v>1302</v>
      </c>
      <c r="N1049" s="76" t="s">
        <v>1304</v>
      </c>
    </row>
    <row r="1050" spans="2:14" x14ac:dyDescent="0.35">
      <c r="B1050" s="91" t="s">
        <v>2988</v>
      </c>
      <c r="C1050" s="71"/>
      <c r="D1050" s="72" t="s">
        <v>870</v>
      </c>
      <c r="E1050" s="71" t="s">
        <v>3018</v>
      </c>
      <c r="F1050" s="71"/>
      <c r="G1050" s="72"/>
      <c r="H1050" s="73" t="s">
        <v>3069</v>
      </c>
      <c r="I1050" s="71" t="s">
        <v>1423</v>
      </c>
      <c r="J1050" s="72" t="s">
        <v>173</v>
      </c>
      <c r="K1050" s="71" t="s">
        <v>12</v>
      </c>
      <c r="L1050" s="74">
        <v>126833.76404494382</v>
      </c>
      <c r="M1050" s="78" t="s">
        <v>1302</v>
      </c>
      <c r="N1050" s="79" t="s">
        <v>4090</v>
      </c>
    </row>
    <row r="1051" spans="2:14" x14ac:dyDescent="0.35">
      <c r="B1051" s="91" t="s">
        <v>2989</v>
      </c>
      <c r="C1051" s="71"/>
      <c r="D1051" s="72" t="s">
        <v>870</v>
      </c>
      <c r="E1051" s="71" t="s">
        <v>3019</v>
      </c>
      <c r="F1051" s="71"/>
      <c r="G1051" s="72"/>
      <c r="H1051" s="73" t="s">
        <v>3070</v>
      </c>
      <c r="I1051" s="71" t="s">
        <v>1423</v>
      </c>
      <c r="J1051" s="72" t="s">
        <v>173</v>
      </c>
      <c r="K1051" s="71" t="s">
        <v>12</v>
      </c>
      <c r="L1051" s="74">
        <v>68188.011235955055</v>
      </c>
      <c r="M1051" s="78" t="s">
        <v>1302</v>
      </c>
      <c r="N1051" s="79" t="s">
        <v>4090</v>
      </c>
    </row>
    <row r="1052" spans="2:14" x14ac:dyDescent="0.35">
      <c r="B1052" s="91" t="s">
        <v>2990</v>
      </c>
      <c r="C1052" s="71"/>
      <c r="D1052" s="72" t="s">
        <v>870</v>
      </c>
      <c r="E1052" s="71" t="s">
        <v>3020</v>
      </c>
      <c r="F1052" s="71"/>
      <c r="G1052" s="72"/>
      <c r="H1052" s="73" t="s">
        <v>3071</v>
      </c>
      <c r="I1052" s="71" t="s">
        <v>1423</v>
      </c>
      <c r="J1052" s="72" t="s">
        <v>173</v>
      </c>
      <c r="K1052" s="71" t="s">
        <v>12</v>
      </c>
      <c r="L1052" s="74">
        <v>35584.66292134831</v>
      </c>
      <c r="M1052" s="78" t="s">
        <v>1302</v>
      </c>
      <c r="N1052" s="79" t="s">
        <v>4090</v>
      </c>
    </row>
    <row r="1053" spans="2:14" x14ac:dyDescent="0.35">
      <c r="B1053" s="91" t="s">
        <v>2991</v>
      </c>
      <c r="C1053" s="71"/>
      <c r="D1053" s="72" t="s">
        <v>870</v>
      </c>
      <c r="E1053" s="71" t="s">
        <v>3020</v>
      </c>
      <c r="F1053" s="71"/>
      <c r="G1053" s="72"/>
      <c r="H1053" s="73" t="s">
        <v>3071</v>
      </c>
      <c r="I1053" s="71" t="s">
        <v>1425</v>
      </c>
      <c r="J1053" s="72" t="s">
        <v>170</v>
      </c>
      <c r="K1053" s="71" t="s">
        <v>12</v>
      </c>
      <c r="L1053" s="74">
        <v>3294.8764044943819</v>
      </c>
      <c r="M1053" s="75" t="s">
        <v>1303</v>
      </c>
      <c r="N1053" s="76" t="s">
        <v>1304</v>
      </c>
    </row>
    <row r="1054" spans="2:14" x14ac:dyDescent="0.35">
      <c r="B1054" s="91" t="s">
        <v>2992</v>
      </c>
      <c r="C1054" s="71"/>
      <c r="D1054" s="72" t="s">
        <v>870</v>
      </c>
      <c r="E1054" s="71" t="s">
        <v>3018</v>
      </c>
      <c r="F1054" s="71"/>
      <c r="G1054" s="72"/>
      <c r="H1054" s="73" t="s">
        <v>3069</v>
      </c>
      <c r="I1054" s="71" t="s">
        <v>1425</v>
      </c>
      <c r="J1054" s="72" t="s">
        <v>170</v>
      </c>
      <c r="K1054" s="71" t="s">
        <v>12</v>
      </c>
      <c r="L1054" s="74">
        <v>11743.876404494382</v>
      </c>
      <c r="M1054" s="75" t="s">
        <v>1303</v>
      </c>
      <c r="N1054" s="76" t="s">
        <v>1304</v>
      </c>
    </row>
    <row r="1055" spans="2:14" x14ac:dyDescent="0.35">
      <c r="B1055" s="91" t="s">
        <v>2993</v>
      </c>
      <c r="C1055" s="71"/>
      <c r="D1055" s="72" t="s">
        <v>870</v>
      </c>
      <c r="E1055" s="71" t="s">
        <v>3019</v>
      </c>
      <c r="F1055" s="71"/>
      <c r="G1055" s="72"/>
      <c r="H1055" s="73" t="s">
        <v>3070</v>
      </c>
      <c r="I1055" s="71" t="s">
        <v>1424</v>
      </c>
      <c r="J1055" s="72" t="s">
        <v>170</v>
      </c>
      <c r="K1055" s="71" t="s">
        <v>12</v>
      </c>
      <c r="L1055" s="74">
        <v>5966.4494382022467</v>
      </c>
      <c r="M1055" s="78" t="s">
        <v>1302</v>
      </c>
      <c r="N1055" s="76" t="s">
        <v>1304</v>
      </c>
    </row>
    <row r="1056" spans="2:14" x14ac:dyDescent="0.35">
      <c r="B1056" s="91" t="s">
        <v>2994</v>
      </c>
      <c r="C1056" s="71"/>
      <c r="D1056" s="72" t="s">
        <v>1475</v>
      </c>
      <c r="E1056" s="71" t="s">
        <v>1859</v>
      </c>
      <c r="F1056" s="71"/>
      <c r="G1056" s="72"/>
      <c r="H1056" s="73" t="s">
        <v>3072</v>
      </c>
      <c r="I1056" s="71" t="s">
        <v>1424</v>
      </c>
      <c r="J1056" s="72" t="s">
        <v>170</v>
      </c>
      <c r="K1056" s="71" t="s">
        <v>12</v>
      </c>
      <c r="L1056" s="74">
        <v>4673.3661048689146</v>
      </c>
      <c r="M1056" s="78" t="s">
        <v>1302</v>
      </c>
      <c r="N1056" s="76" t="s">
        <v>1304</v>
      </c>
    </row>
    <row r="1057" spans="2:14" x14ac:dyDescent="0.35">
      <c r="B1057" s="91" t="s">
        <v>2995</v>
      </c>
      <c r="C1057" s="71"/>
      <c r="D1057" s="72" t="s">
        <v>1475</v>
      </c>
      <c r="E1057" s="71" t="s">
        <v>337</v>
      </c>
      <c r="F1057" s="71"/>
      <c r="G1057" s="72"/>
      <c r="H1057" s="73" t="s">
        <v>3073</v>
      </c>
      <c r="I1057" s="71" t="s">
        <v>1423</v>
      </c>
      <c r="J1057" s="72" t="s">
        <v>173</v>
      </c>
      <c r="K1057" s="71" t="s">
        <v>12</v>
      </c>
      <c r="L1057" s="74">
        <v>190250.07865168538</v>
      </c>
      <c r="M1057" s="78" t="s">
        <v>1302</v>
      </c>
      <c r="N1057" s="79" t="s">
        <v>4090</v>
      </c>
    </row>
    <row r="1058" spans="2:14" x14ac:dyDescent="0.35">
      <c r="B1058" s="91" t="s">
        <v>2996</v>
      </c>
      <c r="C1058" s="71"/>
      <c r="D1058" s="72" t="s">
        <v>1475</v>
      </c>
      <c r="E1058" s="71" t="s">
        <v>337</v>
      </c>
      <c r="F1058" s="71"/>
      <c r="G1058" s="72"/>
      <c r="H1058" s="73" t="s">
        <v>3073</v>
      </c>
      <c r="I1058" s="71" t="s">
        <v>1425</v>
      </c>
      <c r="J1058" s="72" t="s">
        <v>170</v>
      </c>
      <c r="K1058" s="71" t="s">
        <v>12</v>
      </c>
      <c r="L1058" s="74">
        <v>17615.752808988764</v>
      </c>
      <c r="M1058" s="75" t="s">
        <v>1303</v>
      </c>
      <c r="N1058" s="76" t="s">
        <v>1304</v>
      </c>
    </row>
    <row r="1059" spans="2:14" x14ac:dyDescent="0.35">
      <c r="B1059" s="91" t="s">
        <v>2997</v>
      </c>
      <c r="C1059" s="71"/>
      <c r="D1059" s="72" t="s">
        <v>1475</v>
      </c>
      <c r="E1059" s="71" t="s">
        <v>242</v>
      </c>
      <c r="F1059" s="71"/>
      <c r="G1059" s="72"/>
      <c r="H1059" s="73" t="s">
        <v>3074</v>
      </c>
      <c r="I1059" s="71" t="s">
        <v>1425</v>
      </c>
      <c r="J1059" s="72" t="s">
        <v>170</v>
      </c>
      <c r="K1059" s="71" t="s">
        <v>12</v>
      </c>
      <c r="L1059" s="74">
        <v>9473.5617977528073</v>
      </c>
      <c r="M1059" s="75" t="s">
        <v>1303</v>
      </c>
      <c r="N1059" s="76" t="s">
        <v>1304</v>
      </c>
    </row>
    <row r="1060" spans="2:14" x14ac:dyDescent="0.35">
      <c r="B1060" s="91" t="s">
        <v>2998</v>
      </c>
      <c r="C1060" s="71"/>
      <c r="D1060" s="72" t="s">
        <v>1475</v>
      </c>
      <c r="E1060" s="71" t="s">
        <v>242</v>
      </c>
      <c r="F1060" s="71"/>
      <c r="G1060" s="72"/>
      <c r="H1060" s="73" t="s">
        <v>3074</v>
      </c>
      <c r="I1060" s="71" t="s">
        <v>1424</v>
      </c>
      <c r="J1060" s="72" t="s">
        <v>170</v>
      </c>
      <c r="K1060" s="71" t="s">
        <v>12</v>
      </c>
      <c r="L1060" s="74">
        <v>8952.5149812734071</v>
      </c>
      <c r="M1060" s="78" t="s">
        <v>1302</v>
      </c>
      <c r="N1060" s="76" t="s">
        <v>1304</v>
      </c>
    </row>
    <row r="1061" spans="2:14" x14ac:dyDescent="0.35">
      <c r="B1061" s="91" t="s">
        <v>2999</v>
      </c>
      <c r="C1061" s="71"/>
      <c r="D1061" s="72" t="s">
        <v>1475</v>
      </c>
      <c r="E1061" s="71" t="s">
        <v>1859</v>
      </c>
      <c r="F1061" s="71"/>
      <c r="G1061" s="72"/>
      <c r="H1061" s="73" t="s">
        <v>3072</v>
      </c>
      <c r="I1061" s="71" t="s">
        <v>1423</v>
      </c>
      <c r="J1061" s="72" t="s">
        <v>173</v>
      </c>
      <c r="K1061" s="71" t="s">
        <v>12</v>
      </c>
      <c r="L1061" s="74">
        <v>53409.977528089883</v>
      </c>
      <c r="M1061" s="78" t="s">
        <v>1302</v>
      </c>
      <c r="N1061" s="79" t="s">
        <v>4090</v>
      </c>
    </row>
    <row r="1062" spans="2:14" x14ac:dyDescent="0.35">
      <c r="B1062" s="91" t="s">
        <v>3000</v>
      </c>
      <c r="C1062" s="71"/>
      <c r="D1062" s="72" t="s">
        <v>1475</v>
      </c>
      <c r="E1062" s="71" t="s">
        <v>242</v>
      </c>
      <c r="F1062" s="71"/>
      <c r="G1062" s="72"/>
      <c r="H1062" s="73" t="s">
        <v>3074</v>
      </c>
      <c r="I1062" s="71" t="s">
        <v>1423</v>
      </c>
      <c r="J1062" s="72" t="s">
        <v>173</v>
      </c>
      <c r="K1062" s="71" t="s">
        <v>12</v>
      </c>
      <c r="L1062" s="74">
        <v>102314.42696629213</v>
      </c>
      <c r="M1062" s="78" t="s">
        <v>1302</v>
      </c>
      <c r="N1062" s="79" t="s">
        <v>4090</v>
      </c>
    </row>
    <row r="1063" spans="2:14" x14ac:dyDescent="0.35">
      <c r="B1063" s="91" t="s">
        <v>3001</v>
      </c>
      <c r="C1063" s="71"/>
      <c r="D1063" s="72" t="s">
        <v>1475</v>
      </c>
      <c r="E1063" s="71" t="s">
        <v>1859</v>
      </c>
      <c r="F1063" s="71"/>
      <c r="G1063" s="72"/>
      <c r="H1063" s="73" t="s">
        <v>3072</v>
      </c>
      <c r="I1063" s="71" t="s">
        <v>1425</v>
      </c>
      <c r="J1063" s="72" t="s">
        <v>170</v>
      </c>
      <c r="K1063" s="71" t="s">
        <v>12</v>
      </c>
      <c r="L1063" s="74">
        <v>4945.3595505617977</v>
      </c>
      <c r="M1063" s="75" t="s">
        <v>1303</v>
      </c>
      <c r="N1063" s="76" t="s">
        <v>1304</v>
      </c>
    </row>
    <row r="1064" spans="2:14" x14ac:dyDescent="0.35">
      <c r="B1064" s="91" t="s">
        <v>3002</v>
      </c>
      <c r="C1064" s="71"/>
      <c r="D1064" s="72" t="s">
        <v>1475</v>
      </c>
      <c r="E1064" s="71" t="s">
        <v>337</v>
      </c>
      <c r="F1064" s="71"/>
      <c r="G1064" s="72"/>
      <c r="H1064" s="73" t="s">
        <v>3073</v>
      </c>
      <c r="I1064" s="71" t="s">
        <v>1424</v>
      </c>
      <c r="J1064" s="72" t="s">
        <v>170</v>
      </c>
      <c r="K1064" s="71" t="s">
        <v>12</v>
      </c>
      <c r="L1064" s="74">
        <v>16646.880149812732</v>
      </c>
      <c r="M1064" s="78" t="s">
        <v>1302</v>
      </c>
      <c r="N1064" s="76" t="s">
        <v>1304</v>
      </c>
    </row>
    <row r="1065" spans="2:14" x14ac:dyDescent="0.35">
      <c r="B1065" s="91" t="s">
        <v>4109</v>
      </c>
      <c r="C1065" s="71"/>
      <c r="D1065" s="72" t="s">
        <v>788</v>
      </c>
      <c r="E1065" s="71" t="s">
        <v>11</v>
      </c>
      <c r="F1065" s="71"/>
      <c r="G1065" s="72"/>
      <c r="H1065" s="73" t="s">
        <v>787</v>
      </c>
      <c r="I1065" s="71" t="s">
        <v>1425</v>
      </c>
      <c r="J1065" s="72" t="s">
        <v>170</v>
      </c>
      <c r="K1065" s="71" t="s">
        <v>12</v>
      </c>
      <c r="L1065" s="74">
        <v>36.786516853932589</v>
      </c>
      <c r="M1065" s="75" t="s">
        <v>1303</v>
      </c>
      <c r="N1065" s="76" t="s">
        <v>1304</v>
      </c>
    </row>
    <row r="1066" spans="2:14" x14ac:dyDescent="0.35">
      <c r="B1066" s="91" t="s">
        <v>4141</v>
      </c>
      <c r="C1066" s="71"/>
      <c r="D1066" s="72" t="s">
        <v>4145</v>
      </c>
      <c r="E1066" s="71" t="s">
        <v>16</v>
      </c>
      <c r="F1066" s="71"/>
      <c r="G1066" s="72"/>
      <c r="H1066" s="73" t="s">
        <v>4146</v>
      </c>
      <c r="I1066" s="71" t="s">
        <v>1423</v>
      </c>
      <c r="J1066" s="72" t="s">
        <v>173</v>
      </c>
      <c r="K1066" s="71" t="s">
        <v>12</v>
      </c>
      <c r="L1066" s="74">
        <v>294.4831460674157</v>
      </c>
      <c r="M1066" s="78" t="s">
        <v>1302</v>
      </c>
      <c r="N1066" s="79" t="s">
        <v>4090</v>
      </c>
    </row>
    <row r="1067" spans="2:14" x14ac:dyDescent="0.35">
      <c r="B1067" s="91" t="s">
        <v>4142</v>
      </c>
      <c r="C1067" s="71"/>
      <c r="D1067" s="72" t="s">
        <v>661</v>
      </c>
      <c r="E1067" s="71" t="s">
        <v>1806</v>
      </c>
      <c r="F1067" s="71"/>
      <c r="G1067" s="72"/>
      <c r="H1067" s="73" t="s">
        <v>3062</v>
      </c>
      <c r="I1067" s="71" t="s">
        <v>1423</v>
      </c>
      <c r="J1067" s="72" t="s">
        <v>173</v>
      </c>
      <c r="K1067" s="71" t="s">
        <v>12</v>
      </c>
      <c r="L1067" s="74">
        <v>367.77528089887642</v>
      </c>
      <c r="M1067" s="78" t="s">
        <v>1302</v>
      </c>
      <c r="N1067" s="79" t="s">
        <v>4090</v>
      </c>
    </row>
    <row r="1068" spans="2:14" x14ac:dyDescent="0.35">
      <c r="B1068" s="91" t="s">
        <v>4143</v>
      </c>
      <c r="C1068" s="71"/>
      <c r="D1068" s="72" t="s">
        <v>4145</v>
      </c>
      <c r="E1068" s="71" t="s">
        <v>16</v>
      </c>
      <c r="F1068" s="71"/>
      <c r="G1068" s="72"/>
      <c r="H1068" s="73" t="s">
        <v>4146</v>
      </c>
      <c r="I1068" s="71" t="s">
        <v>1424</v>
      </c>
      <c r="J1068" s="72" t="s">
        <v>170</v>
      </c>
      <c r="K1068" s="71" t="s">
        <v>12</v>
      </c>
      <c r="L1068" s="74">
        <v>25.772471910112358</v>
      </c>
      <c r="M1068" s="78" t="s">
        <v>1302</v>
      </c>
      <c r="N1068" s="76" t="s">
        <v>1304</v>
      </c>
    </row>
    <row r="1069" spans="2:14" x14ac:dyDescent="0.35">
      <c r="B1069" s="91" t="s">
        <v>4144</v>
      </c>
      <c r="C1069" s="71"/>
      <c r="D1069" s="72" t="s">
        <v>661</v>
      </c>
      <c r="E1069" s="71" t="s">
        <v>1806</v>
      </c>
      <c r="F1069" s="71"/>
      <c r="G1069" s="72"/>
      <c r="H1069" s="73" t="s">
        <v>3062</v>
      </c>
      <c r="I1069" s="71" t="s">
        <v>1424</v>
      </c>
      <c r="J1069" s="72" t="s">
        <v>170</v>
      </c>
      <c r="K1069" s="71" t="s">
        <v>12</v>
      </c>
      <c r="L1069" s="74">
        <v>32.176029962546814</v>
      </c>
      <c r="M1069" s="78" t="s">
        <v>1302</v>
      </c>
      <c r="N1069" s="76" t="s">
        <v>1304</v>
      </c>
    </row>
    <row r="1070" spans="2:14" x14ac:dyDescent="0.35">
      <c r="B1070" s="91" t="s">
        <v>4148</v>
      </c>
      <c r="C1070" s="71"/>
      <c r="D1070" s="72" t="s">
        <v>1175</v>
      </c>
      <c r="E1070" s="71" t="s">
        <v>367</v>
      </c>
      <c r="F1070" s="71"/>
      <c r="G1070" s="72"/>
      <c r="H1070" s="73" t="s">
        <v>4210</v>
      </c>
      <c r="I1070" s="71" t="s">
        <v>1424</v>
      </c>
      <c r="J1070" s="72" t="s">
        <v>170</v>
      </c>
      <c r="K1070" s="71" t="s">
        <v>12</v>
      </c>
      <c r="L1070" s="74">
        <v>197.29681647940075</v>
      </c>
      <c r="M1070" s="78" t="s">
        <v>1302</v>
      </c>
      <c r="N1070" s="76" t="s">
        <v>1304</v>
      </c>
    </row>
    <row r="1071" spans="2:14" x14ac:dyDescent="0.35">
      <c r="B1071" s="91" t="s">
        <v>4149</v>
      </c>
      <c r="C1071" s="71"/>
      <c r="D1071" s="72" t="s">
        <v>1175</v>
      </c>
      <c r="E1071" s="71" t="s">
        <v>367</v>
      </c>
      <c r="F1071" s="71"/>
      <c r="G1071" s="72"/>
      <c r="H1071" s="73" t="s">
        <v>4210</v>
      </c>
      <c r="I1071" s="71" t="s">
        <v>1423</v>
      </c>
      <c r="J1071" s="72" t="s">
        <v>173</v>
      </c>
      <c r="K1071" s="71" t="s">
        <v>12</v>
      </c>
      <c r="L1071" s="74">
        <v>2254.8764044943819</v>
      </c>
      <c r="M1071" s="78" t="s">
        <v>1302</v>
      </c>
      <c r="N1071" s="79" t="s">
        <v>4090</v>
      </c>
    </row>
    <row r="1072" spans="2:14" x14ac:dyDescent="0.35">
      <c r="B1072" s="91" t="s">
        <v>4150</v>
      </c>
      <c r="C1072" s="71"/>
      <c r="D1072" s="72" t="s">
        <v>1175</v>
      </c>
      <c r="E1072" s="71" t="s">
        <v>367</v>
      </c>
      <c r="F1072" s="71"/>
      <c r="G1072" s="72"/>
      <c r="H1072" s="73" t="s">
        <v>4210</v>
      </c>
      <c r="I1072" s="71" t="s">
        <v>1425</v>
      </c>
      <c r="J1072" s="72" t="s">
        <v>170</v>
      </c>
      <c r="K1072" s="71" t="s">
        <v>12</v>
      </c>
      <c r="L1072" s="74">
        <v>225.49438202247191</v>
      </c>
      <c r="M1072" s="75" t="s">
        <v>1303</v>
      </c>
      <c r="N1072" s="76" t="s">
        <v>1304</v>
      </c>
    </row>
    <row r="1073" spans="2:14" x14ac:dyDescent="0.35">
      <c r="B1073" s="91" t="s">
        <v>549</v>
      </c>
      <c r="C1073" s="71"/>
      <c r="D1073" s="72" t="s">
        <v>546</v>
      </c>
      <c r="E1073" s="71" t="s">
        <v>29</v>
      </c>
      <c r="F1073" s="71"/>
      <c r="G1073" s="72"/>
      <c r="H1073" s="73" t="s">
        <v>4211</v>
      </c>
      <c r="I1073" s="71" t="s">
        <v>1423</v>
      </c>
      <c r="J1073" s="72" t="s">
        <v>173</v>
      </c>
      <c r="K1073" s="71" t="s">
        <v>12</v>
      </c>
      <c r="L1073" s="74">
        <v>2650.303370786517</v>
      </c>
      <c r="M1073" s="78" t="s">
        <v>1302</v>
      </c>
      <c r="N1073" s="79" t="s">
        <v>4090</v>
      </c>
    </row>
    <row r="1074" spans="2:14" x14ac:dyDescent="0.35">
      <c r="B1074" s="91" t="s">
        <v>552</v>
      </c>
      <c r="C1074" s="71"/>
      <c r="D1074" s="72" t="s">
        <v>546</v>
      </c>
      <c r="E1074" s="71" t="s">
        <v>11</v>
      </c>
      <c r="F1074" s="71"/>
      <c r="G1074" s="72"/>
      <c r="H1074" s="73" t="s">
        <v>4212</v>
      </c>
      <c r="I1074" s="71" t="s">
        <v>1423</v>
      </c>
      <c r="J1074" s="72" t="s">
        <v>173</v>
      </c>
      <c r="K1074" s="71" t="s">
        <v>12</v>
      </c>
      <c r="L1074" s="74">
        <v>2650.303370786517</v>
      </c>
      <c r="M1074" s="78" t="s">
        <v>1302</v>
      </c>
      <c r="N1074" s="79" t="s">
        <v>4090</v>
      </c>
    </row>
    <row r="1075" spans="2:14" x14ac:dyDescent="0.35">
      <c r="B1075" s="91" t="s">
        <v>551</v>
      </c>
      <c r="C1075" s="71"/>
      <c r="D1075" s="72" t="s">
        <v>546</v>
      </c>
      <c r="E1075" s="71" t="s">
        <v>11</v>
      </c>
      <c r="F1075" s="71"/>
      <c r="G1075" s="72"/>
      <c r="H1075" s="73" t="s">
        <v>4212</v>
      </c>
      <c r="I1075" s="71" t="s">
        <v>1424</v>
      </c>
      <c r="J1075" s="72" t="s">
        <v>170</v>
      </c>
      <c r="K1075" s="71" t="s">
        <v>12</v>
      </c>
      <c r="L1075" s="74">
        <v>231.89606741573036</v>
      </c>
      <c r="M1075" s="78" t="s">
        <v>1302</v>
      </c>
      <c r="N1075" s="76" t="s">
        <v>1304</v>
      </c>
    </row>
    <row r="1076" spans="2:14" x14ac:dyDescent="0.35">
      <c r="B1076" s="91" t="s">
        <v>548</v>
      </c>
      <c r="C1076" s="71"/>
      <c r="D1076" s="72" t="s">
        <v>546</v>
      </c>
      <c r="E1076" s="71" t="s">
        <v>29</v>
      </c>
      <c r="F1076" s="71"/>
      <c r="G1076" s="72"/>
      <c r="H1076" s="73" t="s">
        <v>4211</v>
      </c>
      <c r="I1076" s="71" t="s">
        <v>1424</v>
      </c>
      <c r="J1076" s="72" t="s">
        <v>170</v>
      </c>
      <c r="K1076" s="71" t="s">
        <v>12</v>
      </c>
      <c r="L1076" s="74">
        <v>231.89606741573036</v>
      </c>
      <c r="M1076" s="78" t="s">
        <v>1302</v>
      </c>
      <c r="N1076" s="76" t="s">
        <v>1304</v>
      </c>
    </row>
    <row r="1077" spans="2:14" x14ac:dyDescent="0.35">
      <c r="B1077" s="91" t="s">
        <v>547</v>
      </c>
      <c r="C1077" s="71"/>
      <c r="D1077" s="72" t="s">
        <v>546</v>
      </c>
      <c r="E1077" s="71" t="s">
        <v>29</v>
      </c>
      <c r="F1077" s="71"/>
      <c r="G1077" s="72"/>
      <c r="H1077" s="73" t="s">
        <v>4211</v>
      </c>
      <c r="I1077" s="71" t="s">
        <v>1425</v>
      </c>
      <c r="J1077" s="72" t="s">
        <v>170</v>
      </c>
      <c r="K1077" s="71" t="s">
        <v>12</v>
      </c>
      <c r="L1077" s="74">
        <v>265.03370786516854</v>
      </c>
      <c r="M1077" s="75" t="s">
        <v>1303</v>
      </c>
      <c r="N1077" s="76" t="s">
        <v>1304</v>
      </c>
    </row>
    <row r="1078" spans="2:14" x14ac:dyDescent="0.35">
      <c r="B1078" s="91" t="s">
        <v>550</v>
      </c>
      <c r="C1078" s="71"/>
      <c r="D1078" s="72" t="s">
        <v>546</v>
      </c>
      <c r="E1078" s="71" t="s">
        <v>11</v>
      </c>
      <c r="F1078" s="71"/>
      <c r="G1078" s="72"/>
      <c r="H1078" s="73" t="s">
        <v>4212</v>
      </c>
      <c r="I1078" s="71" t="s">
        <v>1425</v>
      </c>
      <c r="J1078" s="72" t="s">
        <v>170</v>
      </c>
      <c r="K1078" s="71" t="s">
        <v>12</v>
      </c>
      <c r="L1078" s="74">
        <v>265.03370786516854</v>
      </c>
      <c r="M1078" s="75" t="s">
        <v>1303</v>
      </c>
      <c r="N1078" s="76" t="s">
        <v>1304</v>
      </c>
    </row>
    <row r="1079" spans="2:14" x14ac:dyDescent="0.35">
      <c r="B1079" s="91" t="s">
        <v>554</v>
      </c>
      <c r="C1079" s="71"/>
      <c r="D1079" s="72" t="s">
        <v>553</v>
      </c>
      <c r="E1079" s="71" t="s">
        <v>16</v>
      </c>
      <c r="F1079" s="71"/>
      <c r="G1079" s="72"/>
      <c r="H1079" s="73" t="s">
        <v>4213</v>
      </c>
      <c r="I1079" s="71" t="s">
        <v>1425</v>
      </c>
      <c r="J1079" s="72" t="s">
        <v>170</v>
      </c>
      <c r="K1079" s="71" t="s">
        <v>12</v>
      </c>
      <c r="L1079" s="74">
        <v>419.71910112359552</v>
      </c>
      <c r="M1079" s="75" t="s">
        <v>1303</v>
      </c>
      <c r="N1079" s="76" t="s">
        <v>1304</v>
      </c>
    </row>
    <row r="1080" spans="2:14" x14ac:dyDescent="0.35">
      <c r="B1080" s="91" t="s">
        <v>555</v>
      </c>
      <c r="C1080" s="71"/>
      <c r="D1080" s="72" t="s">
        <v>553</v>
      </c>
      <c r="E1080" s="71" t="s">
        <v>16</v>
      </c>
      <c r="F1080" s="71"/>
      <c r="G1080" s="72"/>
      <c r="H1080" s="73" t="s">
        <v>4213</v>
      </c>
      <c r="I1080" s="71" t="s">
        <v>1424</v>
      </c>
      <c r="J1080" s="72" t="s">
        <v>170</v>
      </c>
      <c r="K1080" s="71" t="s">
        <v>12</v>
      </c>
      <c r="L1080" s="74">
        <v>367.2668539325843</v>
      </c>
      <c r="M1080" s="78" t="s">
        <v>1302</v>
      </c>
      <c r="N1080" s="76" t="s">
        <v>1304</v>
      </c>
    </row>
    <row r="1081" spans="2:14" x14ac:dyDescent="0.35">
      <c r="B1081" s="91" t="s">
        <v>556</v>
      </c>
      <c r="C1081" s="71"/>
      <c r="D1081" s="72" t="s">
        <v>553</v>
      </c>
      <c r="E1081" s="71" t="s">
        <v>16</v>
      </c>
      <c r="F1081" s="71"/>
      <c r="G1081" s="72"/>
      <c r="H1081" s="73" t="s">
        <v>4213</v>
      </c>
      <c r="I1081" s="71" t="s">
        <v>1423</v>
      </c>
      <c r="J1081" s="72" t="s">
        <v>173</v>
      </c>
      <c r="K1081" s="71" t="s">
        <v>12</v>
      </c>
      <c r="L1081" s="74">
        <v>4197.2808988764045</v>
      </c>
      <c r="M1081" s="78" t="s">
        <v>1302</v>
      </c>
      <c r="N1081" s="79" t="s">
        <v>4090</v>
      </c>
    </row>
    <row r="1082" spans="2:14" x14ac:dyDescent="0.35">
      <c r="B1082" s="91" t="s">
        <v>4151</v>
      </c>
      <c r="C1082" s="71"/>
      <c r="D1082" s="72" t="s">
        <v>3009</v>
      </c>
      <c r="E1082" s="71" t="s">
        <v>247</v>
      </c>
      <c r="F1082" s="71"/>
      <c r="G1082" s="72"/>
      <c r="H1082" s="73" t="s">
        <v>4214</v>
      </c>
      <c r="I1082" s="71" t="s">
        <v>1423</v>
      </c>
      <c r="J1082" s="72" t="s">
        <v>173</v>
      </c>
      <c r="K1082" s="71" t="s">
        <v>12</v>
      </c>
      <c r="L1082" s="74">
        <v>5521.7865168539329</v>
      </c>
      <c r="M1082" s="78" t="s">
        <v>1302</v>
      </c>
      <c r="N1082" s="79" t="s">
        <v>4090</v>
      </c>
    </row>
    <row r="1083" spans="2:14" x14ac:dyDescent="0.35">
      <c r="B1083" s="91" t="s">
        <v>4152</v>
      </c>
      <c r="C1083" s="71"/>
      <c r="D1083" s="72" t="s">
        <v>3009</v>
      </c>
      <c r="E1083" s="71" t="s">
        <v>247</v>
      </c>
      <c r="F1083" s="71"/>
      <c r="G1083" s="72"/>
      <c r="H1083" s="73" t="s">
        <v>4214</v>
      </c>
      <c r="I1083" s="71" t="s">
        <v>1425</v>
      </c>
      <c r="J1083" s="72" t="s">
        <v>170</v>
      </c>
      <c r="K1083" s="71" t="s">
        <v>12</v>
      </c>
      <c r="L1083" s="74">
        <v>552.17977528089887</v>
      </c>
      <c r="M1083" s="75" t="s">
        <v>1303</v>
      </c>
      <c r="N1083" s="76" t="s">
        <v>1304</v>
      </c>
    </row>
    <row r="1084" spans="2:14" x14ac:dyDescent="0.35">
      <c r="B1084" s="91" t="s">
        <v>4153</v>
      </c>
      <c r="C1084" s="71"/>
      <c r="D1084" s="72" t="s">
        <v>3009</v>
      </c>
      <c r="E1084" s="71" t="s">
        <v>247</v>
      </c>
      <c r="F1084" s="71"/>
      <c r="G1084" s="72"/>
      <c r="H1084" s="73" t="s">
        <v>4214</v>
      </c>
      <c r="I1084" s="71" t="s">
        <v>1424</v>
      </c>
      <c r="J1084" s="72" t="s">
        <v>170</v>
      </c>
      <c r="K1084" s="71" t="s">
        <v>12</v>
      </c>
      <c r="L1084" s="74">
        <v>483.16104868913857</v>
      </c>
      <c r="M1084" s="78" t="s">
        <v>1302</v>
      </c>
      <c r="N1084" s="76" t="s">
        <v>1304</v>
      </c>
    </row>
    <row r="1085" spans="2:14" x14ac:dyDescent="0.35">
      <c r="B1085" s="91" t="s">
        <v>4154</v>
      </c>
      <c r="C1085" s="71"/>
      <c r="D1085" s="72" t="s">
        <v>2657</v>
      </c>
      <c r="E1085" s="71" t="s">
        <v>381</v>
      </c>
      <c r="F1085" s="71"/>
      <c r="G1085" s="72"/>
      <c r="H1085" s="73" t="s">
        <v>3061</v>
      </c>
      <c r="I1085" s="71" t="s">
        <v>1424</v>
      </c>
      <c r="J1085" s="72" t="s">
        <v>170</v>
      </c>
      <c r="K1085" s="71" t="s">
        <v>12</v>
      </c>
      <c r="L1085" s="74">
        <v>55.133895131086149</v>
      </c>
      <c r="M1085" s="78" t="s">
        <v>1302</v>
      </c>
      <c r="N1085" s="76" t="s">
        <v>1304</v>
      </c>
    </row>
    <row r="1086" spans="2:14" x14ac:dyDescent="0.35">
      <c r="B1086" s="91" t="s">
        <v>4155</v>
      </c>
      <c r="C1086" s="71"/>
      <c r="D1086" s="72" t="s">
        <v>4228</v>
      </c>
      <c r="E1086" s="71" t="s">
        <v>33</v>
      </c>
      <c r="F1086" s="71"/>
      <c r="G1086" s="72"/>
      <c r="H1086" s="73" t="s">
        <v>4215</v>
      </c>
      <c r="I1086" s="71" t="s">
        <v>1424</v>
      </c>
      <c r="J1086" s="72" t="s">
        <v>170</v>
      </c>
      <c r="K1086" s="71" t="s">
        <v>12</v>
      </c>
      <c r="L1086" s="74">
        <v>77.303370786516851</v>
      </c>
      <c r="M1086" s="78" t="s">
        <v>1302</v>
      </c>
      <c r="N1086" s="76" t="s">
        <v>1304</v>
      </c>
    </row>
    <row r="1087" spans="2:14" x14ac:dyDescent="0.35">
      <c r="B1087" s="91" t="s">
        <v>4156</v>
      </c>
      <c r="C1087" s="71"/>
      <c r="D1087" s="72" t="s">
        <v>4228</v>
      </c>
      <c r="E1087" s="71" t="s">
        <v>33</v>
      </c>
      <c r="F1087" s="71"/>
      <c r="G1087" s="72"/>
      <c r="H1087" s="73" t="s">
        <v>4215</v>
      </c>
      <c r="I1087" s="71" t="s">
        <v>1423</v>
      </c>
      <c r="J1087" s="72" t="s">
        <v>173</v>
      </c>
      <c r="K1087" s="71" t="s">
        <v>12</v>
      </c>
      <c r="L1087" s="74">
        <v>883.43820224719104</v>
      </c>
      <c r="M1087" s="78" t="s">
        <v>1302</v>
      </c>
      <c r="N1087" s="79" t="s">
        <v>4090</v>
      </c>
    </row>
    <row r="1088" spans="2:14" x14ac:dyDescent="0.35">
      <c r="B1088" s="91" t="s">
        <v>4157</v>
      </c>
      <c r="C1088" s="71"/>
      <c r="D1088" s="72" t="s">
        <v>4228</v>
      </c>
      <c r="E1088" s="71" t="s">
        <v>33</v>
      </c>
      <c r="F1088" s="71"/>
      <c r="G1088" s="72"/>
      <c r="H1088" s="73" t="s">
        <v>4215</v>
      </c>
      <c r="I1088" s="71" t="s">
        <v>1425</v>
      </c>
      <c r="J1088" s="72" t="s">
        <v>170</v>
      </c>
      <c r="K1088" s="71" t="s">
        <v>12</v>
      </c>
      <c r="L1088" s="74">
        <v>88.348314606741567</v>
      </c>
      <c r="M1088" s="75" t="s">
        <v>1303</v>
      </c>
      <c r="N1088" s="76" t="s">
        <v>1304</v>
      </c>
    </row>
    <row r="1089" spans="2:14" x14ac:dyDescent="0.35">
      <c r="B1089" s="91" t="s">
        <v>692</v>
      </c>
      <c r="C1089" s="71"/>
      <c r="D1089" s="72" t="s">
        <v>690</v>
      </c>
      <c r="E1089" s="71" t="s">
        <v>11</v>
      </c>
      <c r="F1089" s="71"/>
      <c r="G1089" s="72"/>
      <c r="H1089" s="73" t="s">
        <v>4216</v>
      </c>
      <c r="I1089" s="71" t="s">
        <v>1424</v>
      </c>
      <c r="J1089" s="72" t="s">
        <v>170</v>
      </c>
      <c r="K1089" s="71" t="s">
        <v>12</v>
      </c>
      <c r="L1089" s="74">
        <v>64.470973782771537</v>
      </c>
      <c r="M1089" s="78" t="s">
        <v>1302</v>
      </c>
      <c r="N1089" s="76" t="s">
        <v>1304</v>
      </c>
    </row>
    <row r="1090" spans="2:14" x14ac:dyDescent="0.35">
      <c r="B1090" s="91" t="s">
        <v>693</v>
      </c>
      <c r="C1090" s="71"/>
      <c r="D1090" s="72" t="s">
        <v>690</v>
      </c>
      <c r="E1090" s="71" t="s">
        <v>11</v>
      </c>
      <c r="F1090" s="71"/>
      <c r="G1090" s="72"/>
      <c r="H1090" s="73" t="s">
        <v>4216</v>
      </c>
      <c r="I1090" s="71" t="s">
        <v>1423</v>
      </c>
      <c r="J1090" s="72" t="s">
        <v>173</v>
      </c>
      <c r="K1090" s="71" t="s">
        <v>12</v>
      </c>
      <c r="L1090" s="74">
        <v>736.84269662921338</v>
      </c>
      <c r="M1090" s="78" t="s">
        <v>1302</v>
      </c>
      <c r="N1090" s="79" t="s">
        <v>4090</v>
      </c>
    </row>
    <row r="1091" spans="2:14" x14ac:dyDescent="0.35">
      <c r="B1091" s="91" t="s">
        <v>691</v>
      </c>
      <c r="C1091" s="71"/>
      <c r="D1091" s="72" t="s">
        <v>690</v>
      </c>
      <c r="E1091" s="71" t="s">
        <v>11</v>
      </c>
      <c r="F1091" s="71"/>
      <c r="G1091" s="72"/>
      <c r="H1091" s="73" t="s">
        <v>4216</v>
      </c>
      <c r="I1091" s="71" t="s">
        <v>1425</v>
      </c>
      <c r="J1091" s="72" t="s">
        <v>170</v>
      </c>
      <c r="K1091" s="71" t="s">
        <v>12</v>
      </c>
      <c r="L1091" s="74">
        <v>73.696629213483149</v>
      </c>
      <c r="M1091" s="75" t="s">
        <v>1303</v>
      </c>
      <c r="N1091" s="76" t="s">
        <v>1304</v>
      </c>
    </row>
    <row r="1092" spans="2:14" x14ac:dyDescent="0.35">
      <c r="B1092" s="91" t="s">
        <v>698</v>
      </c>
      <c r="C1092" s="71"/>
      <c r="D1092" s="72" t="s">
        <v>695</v>
      </c>
      <c r="E1092" s="71" t="s">
        <v>11</v>
      </c>
      <c r="F1092" s="71"/>
      <c r="G1092" s="72"/>
      <c r="H1092" s="73" t="s">
        <v>694</v>
      </c>
      <c r="I1092" s="71" t="s">
        <v>1423</v>
      </c>
      <c r="J1092" s="72" t="s">
        <v>173</v>
      </c>
      <c r="K1092" s="71" t="s">
        <v>12</v>
      </c>
      <c r="L1092" s="74">
        <v>1693.5730337078651</v>
      </c>
      <c r="M1092" s="78" t="s">
        <v>1302</v>
      </c>
      <c r="N1092" s="79" t="s">
        <v>4090</v>
      </c>
    </row>
    <row r="1093" spans="2:14" x14ac:dyDescent="0.35">
      <c r="B1093" s="91" t="s">
        <v>697</v>
      </c>
      <c r="C1093" s="71"/>
      <c r="D1093" s="72" t="s">
        <v>695</v>
      </c>
      <c r="E1093" s="71" t="s">
        <v>11</v>
      </c>
      <c r="F1093" s="71"/>
      <c r="G1093" s="72"/>
      <c r="H1093" s="73" t="s">
        <v>694</v>
      </c>
      <c r="I1093" s="71" t="s">
        <v>1424</v>
      </c>
      <c r="J1093" s="72" t="s">
        <v>170</v>
      </c>
      <c r="K1093" s="71" t="s">
        <v>12</v>
      </c>
      <c r="L1093" s="74">
        <v>148.19007490636704</v>
      </c>
      <c r="M1093" s="78" t="s">
        <v>1302</v>
      </c>
      <c r="N1093" s="76" t="s">
        <v>1304</v>
      </c>
    </row>
    <row r="1094" spans="2:14" x14ac:dyDescent="0.35">
      <c r="B1094" s="91" t="s">
        <v>696</v>
      </c>
      <c r="C1094" s="71"/>
      <c r="D1094" s="72" t="s">
        <v>695</v>
      </c>
      <c r="E1094" s="71" t="s">
        <v>11</v>
      </c>
      <c r="F1094" s="71"/>
      <c r="G1094" s="72"/>
      <c r="H1094" s="73" t="s">
        <v>694</v>
      </c>
      <c r="I1094" s="71" t="s">
        <v>1425</v>
      </c>
      <c r="J1094" s="72" t="s">
        <v>170</v>
      </c>
      <c r="K1094" s="71" t="s">
        <v>12</v>
      </c>
      <c r="L1094" s="74">
        <v>169.34831460674158</v>
      </c>
      <c r="M1094" s="75" t="s">
        <v>1303</v>
      </c>
      <c r="N1094" s="76" t="s">
        <v>1304</v>
      </c>
    </row>
    <row r="1095" spans="2:14" x14ac:dyDescent="0.35">
      <c r="B1095" s="91" t="s">
        <v>702</v>
      </c>
      <c r="C1095" s="71"/>
      <c r="D1095" s="72" t="s">
        <v>700</v>
      </c>
      <c r="E1095" s="71" t="s">
        <v>16</v>
      </c>
      <c r="F1095" s="71"/>
      <c r="G1095" s="72"/>
      <c r="H1095" s="73" t="s">
        <v>699</v>
      </c>
      <c r="I1095" s="71" t="s">
        <v>1424</v>
      </c>
      <c r="J1095" s="72" t="s">
        <v>170</v>
      </c>
      <c r="K1095" s="71" t="s">
        <v>12</v>
      </c>
      <c r="L1095" s="74">
        <v>244.83520599250937</v>
      </c>
      <c r="M1095" s="78" t="s">
        <v>1302</v>
      </c>
      <c r="N1095" s="76" t="s">
        <v>1304</v>
      </c>
    </row>
    <row r="1096" spans="2:14" x14ac:dyDescent="0.35">
      <c r="B1096" s="91" t="s">
        <v>1754</v>
      </c>
      <c r="C1096" s="71"/>
      <c r="D1096" s="72" t="s">
        <v>700</v>
      </c>
      <c r="E1096" s="71" t="s">
        <v>11</v>
      </c>
      <c r="F1096" s="71"/>
      <c r="G1096" s="72"/>
      <c r="H1096" s="73" t="s">
        <v>4217</v>
      </c>
      <c r="I1096" s="71" t="s">
        <v>1424</v>
      </c>
      <c r="J1096" s="72" t="s">
        <v>170</v>
      </c>
      <c r="K1096" s="71" t="s">
        <v>12</v>
      </c>
      <c r="L1096" s="74">
        <v>244.83520599250937</v>
      </c>
      <c r="M1096" s="78" t="s">
        <v>1302</v>
      </c>
      <c r="N1096" s="76" t="s">
        <v>1304</v>
      </c>
    </row>
    <row r="1097" spans="2:14" x14ac:dyDescent="0.35">
      <c r="B1097" s="91" t="s">
        <v>703</v>
      </c>
      <c r="C1097" s="71"/>
      <c r="D1097" s="72" t="s">
        <v>700</v>
      </c>
      <c r="E1097" s="71" t="s">
        <v>16</v>
      </c>
      <c r="F1097" s="71"/>
      <c r="G1097" s="72"/>
      <c r="H1097" s="73" t="s">
        <v>699</v>
      </c>
      <c r="I1097" s="71" t="s">
        <v>1423</v>
      </c>
      <c r="J1097" s="72" t="s">
        <v>173</v>
      </c>
      <c r="K1097" s="71" t="s">
        <v>12</v>
      </c>
      <c r="L1097" s="74">
        <v>2798.1910112359546</v>
      </c>
      <c r="M1097" s="78" t="s">
        <v>1302</v>
      </c>
      <c r="N1097" s="79" t="s">
        <v>4090</v>
      </c>
    </row>
    <row r="1098" spans="2:14" x14ac:dyDescent="0.35">
      <c r="B1098" s="91" t="s">
        <v>704</v>
      </c>
      <c r="C1098" s="71"/>
      <c r="D1098" s="72" t="s">
        <v>700</v>
      </c>
      <c r="E1098" s="71" t="s">
        <v>11</v>
      </c>
      <c r="F1098" s="71"/>
      <c r="G1098" s="72"/>
      <c r="H1098" s="73" t="s">
        <v>4217</v>
      </c>
      <c r="I1098" s="71" t="s">
        <v>1425</v>
      </c>
      <c r="J1098" s="72" t="s">
        <v>170</v>
      </c>
      <c r="K1098" s="71" t="s">
        <v>12</v>
      </c>
      <c r="L1098" s="74">
        <v>279.83146067415731</v>
      </c>
      <c r="M1098" s="75" t="s">
        <v>1303</v>
      </c>
      <c r="N1098" s="76" t="s">
        <v>1304</v>
      </c>
    </row>
    <row r="1099" spans="2:14" x14ac:dyDescent="0.35">
      <c r="B1099" s="91" t="s">
        <v>701</v>
      </c>
      <c r="C1099" s="71"/>
      <c r="D1099" s="72" t="s">
        <v>700</v>
      </c>
      <c r="E1099" s="71" t="s">
        <v>16</v>
      </c>
      <c r="F1099" s="71"/>
      <c r="G1099" s="72"/>
      <c r="H1099" s="73" t="s">
        <v>699</v>
      </c>
      <c r="I1099" s="71" t="s">
        <v>1425</v>
      </c>
      <c r="J1099" s="72" t="s">
        <v>170</v>
      </c>
      <c r="K1099" s="71" t="s">
        <v>12</v>
      </c>
      <c r="L1099" s="74">
        <v>279.83146067415731</v>
      </c>
      <c r="M1099" s="75" t="s">
        <v>1303</v>
      </c>
      <c r="N1099" s="76" t="s">
        <v>1304</v>
      </c>
    </row>
    <row r="1100" spans="2:14" x14ac:dyDescent="0.35">
      <c r="B1100" s="91" t="s">
        <v>1755</v>
      </c>
      <c r="C1100" s="71"/>
      <c r="D1100" s="72" t="s">
        <v>700</v>
      </c>
      <c r="E1100" s="71" t="s">
        <v>11</v>
      </c>
      <c r="F1100" s="71"/>
      <c r="G1100" s="72"/>
      <c r="H1100" s="73" t="s">
        <v>4217</v>
      </c>
      <c r="I1100" s="71" t="s">
        <v>1423</v>
      </c>
      <c r="J1100" s="72" t="s">
        <v>173</v>
      </c>
      <c r="K1100" s="71" t="s">
        <v>12</v>
      </c>
      <c r="L1100" s="74">
        <v>2798.1910112359546</v>
      </c>
      <c r="M1100" s="78" t="s">
        <v>1302</v>
      </c>
      <c r="N1100" s="79" t="s">
        <v>4090</v>
      </c>
    </row>
    <row r="1101" spans="2:14" x14ac:dyDescent="0.35">
      <c r="B1101" s="91" t="s">
        <v>4158</v>
      </c>
      <c r="C1101" s="71"/>
      <c r="D1101" s="72" t="s">
        <v>4229</v>
      </c>
      <c r="E1101" s="71" t="s">
        <v>36</v>
      </c>
      <c r="F1101" s="71"/>
      <c r="G1101" s="72"/>
      <c r="H1101" s="73" t="s">
        <v>4218</v>
      </c>
      <c r="I1101" s="71" t="s">
        <v>1424</v>
      </c>
      <c r="J1101" s="72" t="s">
        <v>170</v>
      </c>
      <c r="K1101" s="71" t="s">
        <v>12</v>
      </c>
      <c r="L1101" s="74">
        <v>1043.6535580524344</v>
      </c>
      <c r="M1101" s="78" t="s">
        <v>1302</v>
      </c>
      <c r="N1101" s="76" t="s">
        <v>1304</v>
      </c>
    </row>
    <row r="1102" spans="2:14" x14ac:dyDescent="0.35">
      <c r="B1102" s="91" t="s">
        <v>4159</v>
      </c>
      <c r="C1102" s="71"/>
      <c r="D1102" s="72" t="s">
        <v>4229</v>
      </c>
      <c r="E1102" s="71" t="s">
        <v>16</v>
      </c>
      <c r="F1102" s="71"/>
      <c r="G1102" s="72"/>
      <c r="H1102" s="73" t="s">
        <v>4219</v>
      </c>
      <c r="I1102" s="71" t="s">
        <v>1423</v>
      </c>
      <c r="J1102" s="72" t="s">
        <v>173</v>
      </c>
      <c r="K1102" s="71" t="s">
        <v>12</v>
      </c>
      <c r="L1102" s="74">
        <v>5963.7528089887637</v>
      </c>
      <c r="M1102" s="78" t="s">
        <v>1302</v>
      </c>
      <c r="N1102" s="79" t="s">
        <v>4090</v>
      </c>
    </row>
    <row r="1103" spans="2:14" x14ac:dyDescent="0.35">
      <c r="B1103" s="91" t="s">
        <v>4160</v>
      </c>
      <c r="C1103" s="71"/>
      <c r="D1103" s="72" t="s">
        <v>4229</v>
      </c>
      <c r="E1103" s="71" t="s">
        <v>29</v>
      </c>
      <c r="F1103" s="71"/>
      <c r="G1103" s="72"/>
      <c r="H1103" s="73" t="s">
        <v>4220</v>
      </c>
      <c r="I1103" s="71" t="s">
        <v>1424</v>
      </c>
      <c r="J1103" s="72" t="s">
        <v>170</v>
      </c>
      <c r="K1103" s="71" t="s">
        <v>12</v>
      </c>
      <c r="L1103" s="74">
        <v>260.9634831460674</v>
      </c>
      <c r="M1103" s="78" t="s">
        <v>1302</v>
      </c>
      <c r="N1103" s="76" t="s">
        <v>1304</v>
      </c>
    </row>
    <row r="1104" spans="2:14" x14ac:dyDescent="0.35">
      <c r="B1104" s="91" t="s">
        <v>4161</v>
      </c>
      <c r="C1104" s="71"/>
      <c r="D1104" s="72" t="s">
        <v>4229</v>
      </c>
      <c r="E1104" s="71" t="s">
        <v>36</v>
      </c>
      <c r="F1104" s="71"/>
      <c r="G1104" s="72"/>
      <c r="H1104" s="73" t="s">
        <v>4218</v>
      </c>
      <c r="I1104" s="71" t="s">
        <v>1425</v>
      </c>
      <c r="J1104" s="72" t="s">
        <v>170</v>
      </c>
      <c r="K1104" s="71" t="s">
        <v>12</v>
      </c>
      <c r="L1104" s="74">
        <v>1104.4044943820224</v>
      </c>
      <c r="M1104" s="75" t="s">
        <v>1303</v>
      </c>
      <c r="N1104" s="76" t="s">
        <v>1304</v>
      </c>
    </row>
    <row r="1105" spans="2:14" x14ac:dyDescent="0.35">
      <c r="B1105" s="91" t="s">
        <v>4162</v>
      </c>
      <c r="C1105" s="71"/>
      <c r="D1105" s="72" t="s">
        <v>4229</v>
      </c>
      <c r="E1105" s="71" t="s">
        <v>29</v>
      </c>
      <c r="F1105" s="71"/>
      <c r="G1105" s="72"/>
      <c r="H1105" s="73" t="s">
        <v>4220</v>
      </c>
      <c r="I1105" s="71" t="s">
        <v>1425</v>
      </c>
      <c r="J1105" s="72" t="s">
        <v>170</v>
      </c>
      <c r="K1105" s="71" t="s">
        <v>12</v>
      </c>
      <c r="L1105" s="74">
        <v>276.15730337078651</v>
      </c>
      <c r="M1105" s="75" t="s">
        <v>1303</v>
      </c>
      <c r="N1105" s="76" t="s">
        <v>1304</v>
      </c>
    </row>
    <row r="1106" spans="2:14" x14ac:dyDescent="0.35">
      <c r="B1106" s="91" t="s">
        <v>4163</v>
      </c>
      <c r="C1106" s="71"/>
      <c r="D1106" s="72" t="s">
        <v>4229</v>
      </c>
      <c r="E1106" s="71" t="s">
        <v>36</v>
      </c>
      <c r="F1106" s="71"/>
      <c r="G1106" s="72"/>
      <c r="H1106" s="73" t="s">
        <v>4218</v>
      </c>
      <c r="I1106" s="71" t="s">
        <v>1423</v>
      </c>
      <c r="J1106" s="72" t="s">
        <v>173</v>
      </c>
      <c r="K1106" s="71" t="s">
        <v>12</v>
      </c>
      <c r="L1106" s="74">
        <v>11927.516853932584</v>
      </c>
      <c r="M1106" s="78" t="s">
        <v>1302</v>
      </c>
      <c r="N1106" s="79" t="s">
        <v>4090</v>
      </c>
    </row>
    <row r="1107" spans="2:14" x14ac:dyDescent="0.35">
      <c r="B1107" s="91" t="s">
        <v>4164</v>
      </c>
      <c r="C1107" s="71"/>
      <c r="D1107" s="72" t="s">
        <v>4229</v>
      </c>
      <c r="E1107" s="71" t="s">
        <v>16</v>
      </c>
      <c r="F1107" s="71"/>
      <c r="G1107" s="72"/>
      <c r="H1107" s="73" t="s">
        <v>4219</v>
      </c>
      <c r="I1107" s="71" t="s">
        <v>1424</v>
      </c>
      <c r="J1107" s="72" t="s">
        <v>170</v>
      </c>
      <c r="K1107" s="71" t="s">
        <v>12</v>
      </c>
      <c r="L1107" s="74">
        <v>521.83333333333337</v>
      </c>
      <c r="M1107" s="78" t="s">
        <v>1302</v>
      </c>
      <c r="N1107" s="76" t="s">
        <v>1304</v>
      </c>
    </row>
    <row r="1108" spans="2:14" x14ac:dyDescent="0.35">
      <c r="B1108" s="91" t="s">
        <v>4165</v>
      </c>
      <c r="C1108" s="71"/>
      <c r="D1108" s="72" t="s">
        <v>4229</v>
      </c>
      <c r="E1108" s="71" t="s">
        <v>29</v>
      </c>
      <c r="F1108" s="71"/>
      <c r="G1108" s="72"/>
      <c r="H1108" s="73" t="s">
        <v>4220</v>
      </c>
      <c r="I1108" s="71" t="s">
        <v>1423</v>
      </c>
      <c r="J1108" s="72" t="s">
        <v>173</v>
      </c>
      <c r="K1108" s="71" t="s">
        <v>12</v>
      </c>
      <c r="L1108" s="74">
        <v>2982.4606741573034</v>
      </c>
      <c r="M1108" s="78" t="s">
        <v>1302</v>
      </c>
      <c r="N1108" s="79" t="s">
        <v>4090</v>
      </c>
    </row>
    <row r="1109" spans="2:14" x14ac:dyDescent="0.35">
      <c r="B1109" s="91" t="s">
        <v>4166</v>
      </c>
      <c r="C1109" s="71"/>
      <c r="D1109" s="72" t="s">
        <v>4229</v>
      </c>
      <c r="E1109" s="71" t="s">
        <v>16</v>
      </c>
      <c r="F1109" s="71"/>
      <c r="G1109" s="72"/>
      <c r="H1109" s="73" t="s">
        <v>4219</v>
      </c>
      <c r="I1109" s="71" t="s">
        <v>1425</v>
      </c>
      <c r="J1109" s="72" t="s">
        <v>170</v>
      </c>
      <c r="K1109" s="71" t="s">
        <v>12</v>
      </c>
      <c r="L1109" s="74">
        <v>552.20224719101122</v>
      </c>
      <c r="M1109" s="75" t="s">
        <v>1303</v>
      </c>
      <c r="N1109" s="76" t="s">
        <v>1304</v>
      </c>
    </row>
    <row r="1110" spans="2:14" x14ac:dyDescent="0.35">
      <c r="B1110" s="91" t="s">
        <v>4188</v>
      </c>
      <c r="C1110" s="71"/>
      <c r="D1110" s="72" t="s">
        <v>518</v>
      </c>
      <c r="E1110" s="71" t="s">
        <v>1890</v>
      </c>
      <c r="F1110" s="71"/>
      <c r="G1110" s="72"/>
      <c r="H1110" s="73" t="s">
        <v>4221</v>
      </c>
      <c r="I1110" s="71" t="s">
        <v>1423</v>
      </c>
      <c r="J1110" s="72" t="s">
        <v>173</v>
      </c>
      <c r="K1110" s="71" t="s">
        <v>12</v>
      </c>
      <c r="L1110" s="74">
        <v>2181.3820224719102</v>
      </c>
      <c r="M1110" s="78" t="s">
        <v>1302</v>
      </c>
      <c r="N1110" s="79" t="s">
        <v>4090</v>
      </c>
    </row>
    <row r="1111" spans="2:14" x14ac:dyDescent="0.35">
      <c r="B1111" s="91" t="s">
        <v>4189</v>
      </c>
      <c r="C1111" s="71"/>
      <c r="D1111" s="72" t="s">
        <v>523</v>
      </c>
      <c r="E1111" s="71" t="s">
        <v>1852</v>
      </c>
      <c r="F1111" s="71"/>
      <c r="G1111" s="72"/>
      <c r="H1111" s="73" t="s">
        <v>4222</v>
      </c>
      <c r="I1111" s="71" t="s">
        <v>1423</v>
      </c>
      <c r="J1111" s="72" t="s">
        <v>173</v>
      </c>
      <c r="K1111" s="71" t="s">
        <v>12</v>
      </c>
      <c r="L1111" s="74">
        <v>3359.0786516853932</v>
      </c>
      <c r="M1111" s="78" t="s">
        <v>1302</v>
      </c>
      <c r="N1111" s="79" t="s">
        <v>4090</v>
      </c>
    </row>
    <row r="1112" spans="2:14" x14ac:dyDescent="0.35">
      <c r="B1112" s="91" t="s">
        <v>4190</v>
      </c>
      <c r="C1112" s="71"/>
      <c r="D1112" s="72" t="s">
        <v>523</v>
      </c>
      <c r="E1112" s="71" t="s">
        <v>2317</v>
      </c>
      <c r="F1112" s="71"/>
      <c r="G1112" s="72"/>
      <c r="H1112" s="73" t="s">
        <v>4223</v>
      </c>
      <c r="I1112" s="71" t="s">
        <v>1423</v>
      </c>
      <c r="J1112" s="72" t="s">
        <v>173</v>
      </c>
      <c r="K1112" s="71" t="s">
        <v>12</v>
      </c>
      <c r="L1112" s="74">
        <v>3122.6853932584268</v>
      </c>
      <c r="M1112" s="78" t="s">
        <v>1302</v>
      </c>
      <c r="N1112" s="79" t="s">
        <v>4090</v>
      </c>
    </row>
    <row r="1113" spans="2:14" x14ac:dyDescent="0.35">
      <c r="B1113" s="91" t="s">
        <v>4191</v>
      </c>
      <c r="C1113" s="71"/>
      <c r="D1113" s="72" t="s">
        <v>528</v>
      </c>
      <c r="E1113" s="71" t="s">
        <v>4231</v>
      </c>
      <c r="F1113" s="71"/>
      <c r="G1113" s="72"/>
      <c r="H1113" s="73" t="s">
        <v>4224</v>
      </c>
      <c r="I1113" s="71" t="s">
        <v>1423</v>
      </c>
      <c r="J1113" s="72" t="s">
        <v>173</v>
      </c>
      <c r="K1113" s="71" t="s">
        <v>12</v>
      </c>
      <c r="L1113" s="74">
        <v>2422.9550561797751</v>
      </c>
      <c r="M1113" s="78" t="s">
        <v>1302</v>
      </c>
      <c r="N1113" s="79" t="s">
        <v>4090</v>
      </c>
    </row>
    <row r="1114" spans="2:14" x14ac:dyDescent="0.35">
      <c r="B1114" s="91" t="s">
        <v>4192</v>
      </c>
      <c r="C1114" s="71"/>
      <c r="D1114" s="72" t="s">
        <v>528</v>
      </c>
      <c r="E1114" s="71" t="s">
        <v>4232</v>
      </c>
      <c r="F1114" s="71"/>
      <c r="G1114" s="72"/>
      <c r="H1114" s="73" t="s">
        <v>4225</v>
      </c>
      <c r="I1114" s="71" t="s">
        <v>1423</v>
      </c>
      <c r="J1114" s="72" t="s">
        <v>173</v>
      </c>
      <c r="K1114" s="71" t="s">
        <v>12</v>
      </c>
      <c r="L1114" s="74">
        <v>2659.7303370786517</v>
      </c>
      <c r="M1114" s="78" t="s">
        <v>1302</v>
      </c>
      <c r="N1114" s="79" t="s">
        <v>4090</v>
      </c>
    </row>
    <row r="1115" spans="2:14" x14ac:dyDescent="0.35">
      <c r="B1115" s="91" t="s">
        <v>4193</v>
      </c>
      <c r="C1115" s="71"/>
      <c r="D1115" s="72" t="s">
        <v>2053</v>
      </c>
      <c r="E1115" s="71" t="s">
        <v>1850</v>
      </c>
      <c r="F1115" s="71"/>
      <c r="G1115" s="72"/>
      <c r="H1115" s="73" t="s">
        <v>4319</v>
      </c>
      <c r="I1115" s="71" t="s">
        <v>1423</v>
      </c>
      <c r="J1115" s="72" t="s">
        <v>173</v>
      </c>
      <c r="K1115" s="71" t="s">
        <v>12</v>
      </c>
      <c r="L1115" s="74">
        <v>1738.8988764044943</v>
      </c>
      <c r="M1115" s="78" t="s">
        <v>1302</v>
      </c>
      <c r="N1115" s="79" t="s">
        <v>4090</v>
      </c>
    </row>
    <row r="1116" spans="2:14" x14ac:dyDescent="0.35">
      <c r="B1116" s="91" t="s">
        <v>4194</v>
      </c>
      <c r="C1116" s="71"/>
      <c r="D1116" s="72" t="s">
        <v>4230</v>
      </c>
      <c r="E1116" s="71" t="s">
        <v>11</v>
      </c>
      <c r="F1116" s="71"/>
      <c r="G1116" s="72"/>
      <c r="H1116" s="73" t="s">
        <v>4226</v>
      </c>
      <c r="I1116" s="71" t="s">
        <v>1423</v>
      </c>
      <c r="J1116" s="72" t="s">
        <v>173</v>
      </c>
      <c r="K1116" s="71" t="s">
        <v>12</v>
      </c>
      <c r="L1116" s="74">
        <v>123.44943820224719</v>
      </c>
      <c r="M1116" s="78" t="s">
        <v>1302</v>
      </c>
      <c r="N1116" s="79" t="s">
        <v>4090</v>
      </c>
    </row>
    <row r="1117" spans="2:14" x14ac:dyDescent="0.35">
      <c r="B1117" s="91" t="s">
        <v>4195</v>
      </c>
      <c r="C1117" s="71"/>
      <c r="D1117" s="72" t="s">
        <v>518</v>
      </c>
      <c r="E1117" s="71" t="s">
        <v>1888</v>
      </c>
      <c r="F1117" s="71"/>
      <c r="G1117" s="72"/>
      <c r="H1117" s="73" t="s">
        <v>4227</v>
      </c>
      <c r="I1117" s="71" t="s">
        <v>1424</v>
      </c>
      <c r="J1117" s="72" t="s">
        <v>170</v>
      </c>
      <c r="K1117" s="71" t="s">
        <v>12</v>
      </c>
      <c r="L1117" s="74">
        <v>180.51217228464418</v>
      </c>
      <c r="M1117" s="78" t="s">
        <v>1302</v>
      </c>
      <c r="N1117" s="76" t="s">
        <v>1304</v>
      </c>
    </row>
    <row r="1118" spans="2:14" x14ac:dyDescent="0.35">
      <c r="B1118" s="91" t="s">
        <v>4196</v>
      </c>
      <c r="C1118" s="71"/>
      <c r="D1118" s="72" t="s">
        <v>518</v>
      </c>
      <c r="E1118" s="71" t="s">
        <v>1890</v>
      </c>
      <c r="F1118" s="71"/>
      <c r="G1118" s="72"/>
      <c r="H1118" s="73" t="s">
        <v>4221</v>
      </c>
      <c r="I1118" s="71" t="s">
        <v>1424</v>
      </c>
      <c r="J1118" s="72" t="s">
        <v>170</v>
      </c>
      <c r="K1118" s="71" t="s">
        <v>12</v>
      </c>
      <c r="L1118" s="74">
        <v>190.86610486891388</v>
      </c>
      <c r="M1118" s="78" t="s">
        <v>1302</v>
      </c>
      <c r="N1118" s="76" t="s">
        <v>1304</v>
      </c>
    </row>
    <row r="1119" spans="2:14" x14ac:dyDescent="0.35">
      <c r="B1119" s="91" t="s">
        <v>4197</v>
      </c>
      <c r="C1119" s="71"/>
      <c r="D1119" s="72" t="s">
        <v>523</v>
      </c>
      <c r="E1119" s="71" t="s">
        <v>1852</v>
      </c>
      <c r="F1119" s="71"/>
      <c r="G1119" s="72"/>
      <c r="H1119" s="73" t="s">
        <v>4222</v>
      </c>
      <c r="I1119" s="71" t="s">
        <v>1424</v>
      </c>
      <c r="J1119" s="72" t="s">
        <v>170</v>
      </c>
      <c r="K1119" s="71" t="s">
        <v>12</v>
      </c>
      <c r="L1119" s="74">
        <v>293.91573033707863</v>
      </c>
      <c r="M1119" s="78" t="s">
        <v>1302</v>
      </c>
      <c r="N1119" s="76" t="s">
        <v>1304</v>
      </c>
    </row>
    <row r="1120" spans="2:14" x14ac:dyDescent="0.35">
      <c r="B1120" s="91" t="s">
        <v>4198</v>
      </c>
      <c r="C1120" s="71"/>
      <c r="D1120" s="72" t="s">
        <v>523</v>
      </c>
      <c r="E1120" s="71" t="s">
        <v>2317</v>
      </c>
      <c r="F1120" s="71"/>
      <c r="G1120" s="72"/>
      <c r="H1120" s="73" t="s">
        <v>4223</v>
      </c>
      <c r="I1120" s="71" t="s">
        <v>1424</v>
      </c>
      <c r="J1120" s="72" t="s">
        <v>170</v>
      </c>
      <c r="K1120" s="71" t="s">
        <v>12</v>
      </c>
      <c r="L1120" s="74">
        <v>273.2331460674157</v>
      </c>
      <c r="M1120" s="78" t="s">
        <v>1302</v>
      </c>
      <c r="N1120" s="76" t="s">
        <v>1304</v>
      </c>
    </row>
    <row r="1121" spans="2:14" x14ac:dyDescent="0.35">
      <c r="B1121" s="91" t="s">
        <v>4199</v>
      </c>
      <c r="C1121" s="71"/>
      <c r="D1121" s="72" t="s">
        <v>528</v>
      </c>
      <c r="E1121" s="71" t="s">
        <v>4231</v>
      </c>
      <c r="F1121" s="71"/>
      <c r="G1121" s="72"/>
      <c r="H1121" s="73" t="s">
        <v>4224</v>
      </c>
      <c r="I1121" s="71" t="s">
        <v>1424</v>
      </c>
      <c r="J1121" s="72" t="s">
        <v>170</v>
      </c>
      <c r="K1121" s="71" t="s">
        <v>12</v>
      </c>
      <c r="L1121" s="74">
        <v>212.00468164794006</v>
      </c>
      <c r="M1121" s="78" t="s">
        <v>1302</v>
      </c>
      <c r="N1121" s="76" t="s">
        <v>1304</v>
      </c>
    </row>
    <row r="1122" spans="2:14" x14ac:dyDescent="0.35">
      <c r="B1122" s="91" t="s">
        <v>4200</v>
      </c>
      <c r="C1122" s="71"/>
      <c r="D1122" s="72" t="s">
        <v>528</v>
      </c>
      <c r="E1122" s="71" t="s">
        <v>4232</v>
      </c>
      <c r="F1122" s="71"/>
      <c r="G1122" s="72"/>
      <c r="H1122" s="73" t="s">
        <v>4225</v>
      </c>
      <c r="I1122" s="71" t="s">
        <v>1424</v>
      </c>
      <c r="J1122" s="72" t="s">
        <v>170</v>
      </c>
      <c r="K1122" s="71" t="s">
        <v>12</v>
      </c>
      <c r="L1122" s="74">
        <v>232.72659176029961</v>
      </c>
      <c r="M1122" s="78" t="s">
        <v>1302</v>
      </c>
      <c r="N1122" s="76" t="s">
        <v>1304</v>
      </c>
    </row>
    <row r="1123" spans="2:14" x14ac:dyDescent="0.35">
      <c r="B1123" s="91" t="s">
        <v>4201</v>
      </c>
      <c r="C1123" s="71"/>
      <c r="D1123" s="72" t="s">
        <v>2053</v>
      </c>
      <c r="E1123" s="71" t="s">
        <v>1850</v>
      </c>
      <c r="F1123" s="71"/>
      <c r="G1123" s="72"/>
      <c r="H1123" s="73" t="s">
        <v>4319</v>
      </c>
      <c r="I1123" s="71" t="s">
        <v>1424</v>
      </c>
      <c r="J1123" s="72" t="s">
        <v>170</v>
      </c>
      <c r="K1123" s="71" t="s">
        <v>12</v>
      </c>
      <c r="L1123" s="74">
        <v>152.15543071161048</v>
      </c>
      <c r="M1123" s="78" t="s">
        <v>1302</v>
      </c>
      <c r="N1123" s="76" t="s">
        <v>1304</v>
      </c>
    </row>
    <row r="1124" spans="2:14" x14ac:dyDescent="0.35">
      <c r="B1124" s="91" t="s">
        <v>4290</v>
      </c>
      <c r="C1124" s="71"/>
      <c r="D1124" s="72" t="s">
        <v>4305</v>
      </c>
      <c r="E1124" s="71" t="s">
        <v>16</v>
      </c>
      <c r="F1124" s="71"/>
      <c r="G1124" s="72"/>
      <c r="H1124" s="73" t="s">
        <v>4306</v>
      </c>
      <c r="I1124" s="71" t="s">
        <v>1425</v>
      </c>
      <c r="J1124" s="72" t="s">
        <v>170</v>
      </c>
      <c r="K1124" s="71" t="s">
        <v>12</v>
      </c>
      <c r="L1124" s="74">
        <v>73.696629213483149</v>
      </c>
      <c r="M1124" s="75" t="s">
        <v>1303</v>
      </c>
      <c r="N1124" s="76" t="s">
        <v>1304</v>
      </c>
    </row>
    <row r="1125" spans="2:14" x14ac:dyDescent="0.35">
      <c r="B1125" s="91" t="s">
        <v>4291</v>
      </c>
      <c r="C1125" s="71"/>
      <c r="D1125" s="72" t="s">
        <v>4305</v>
      </c>
      <c r="E1125" s="71" t="s">
        <v>11</v>
      </c>
      <c r="F1125" s="71"/>
      <c r="G1125" s="72"/>
      <c r="H1125" s="73" t="s">
        <v>4307</v>
      </c>
      <c r="I1125" s="71" t="s">
        <v>1425</v>
      </c>
      <c r="J1125" s="72" t="s">
        <v>170</v>
      </c>
      <c r="K1125" s="71" t="s">
        <v>12</v>
      </c>
      <c r="L1125" s="74">
        <v>73.696629213483149</v>
      </c>
      <c r="M1125" s="75" t="s">
        <v>1303</v>
      </c>
      <c r="N1125" s="76" t="s">
        <v>1304</v>
      </c>
    </row>
    <row r="1126" spans="2:14" x14ac:dyDescent="0.35">
      <c r="B1126" s="91" t="s">
        <v>4292</v>
      </c>
      <c r="C1126" s="71"/>
      <c r="D1126" s="72" t="s">
        <v>4305</v>
      </c>
      <c r="E1126" s="71" t="s">
        <v>29</v>
      </c>
      <c r="F1126" s="71"/>
      <c r="G1126" s="72"/>
      <c r="H1126" s="73" t="s">
        <v>4308</v>
      </c>
      <c r="I1126" s="71" t="s">
        <v>1425</v>
      </c>
      <c r="J1126" s="72" t="s">
        <v>170</v>
      </c>
      <c r="K1126" s="71" t="s">
        <v>12</v>
      </c>
      <c r="L1126" s="74">
        <v>110.44943820224718</v>
      </c>
      <c r="M1126" s="75" t="s">
        <v>1303</v>
      </c>
      <c r="N1126" s="76" t="s">
        <v>1304</v>
      </c>
    </row>
    <row r="1127" spans="2:14" x14ac:dyDescent="0.35">
      <c r="B1127" s="91" t="s">
        <v>4293</v>
      </c>
      <c r="C1127" s="71"/>
      <c r="D1127" s="72" t="s">
        <v>546</v>
      </c>
      <c r="E1127" s="71" t="s">
        <v>4309</v>
      </c>
      <c r="F1127" s="71"/>
      <c r="G1127" s="72"/>
      <c r="H1127" s="73" t="s">
        <v>4330</v>
      </c>
      <c r="I1127" s="71" t="s">
        <v>1425</v>
      </c>
      <c r="J1127" s="72" t="s">
        <v>170</v>
      </c>
      <c r="K1127" s="71" t="s">
        <v>12</v>
      </c>
      <c r="L1127" s="74">
        <v>22.123595505617978</v>
      </c>
      <c r="M1127" s="75" t="s">
        <v>1303</v>
      </c>
      <c r="N1127" s="76" t="s">
        <v>1304</v>
      </c>
    </row>
    <row r="1128" spans="2:14" x14ac:dyDescent="0.35">
      <c r="B1128" s="91" t="s">
        <v>4294</v>
      </c>
      <c r="C1128" s="71"/>
      <c r="D1128" s="72" t="s">
        <v>546</v>
      </c>
      <c r="E1128" s="71" t="s">
        <v>4310</v>
      </c>
      <c r="F1128" s="71"/>
      <c r="G1128" s="72"/>
      <c r="H1128" s="73" t="s">
        <v>4311</v>
      </c>
      <c r="I1128" s="71" t="s">
        <v>1425</v>
      </c>
      <c r="J1128" s="72" t="s">
        <v>170</v>
      </c>
      <c r="K1128" s="71" t="s">
        <v>12</v>
      </c>
      <c r="L1128" s="74">
        <v>22.123595505617978</v>
      </c>
      <c r="M1128" s="75" t="s">
        <v>1303</v>
      </c>
      <c r="N1128" s="76" t="s">
        <v>1304</v>
      </c>
    </row>
    <row r="1129" spans="2:14" x14ac:dyDescent="0.35">
      <c r="B1129" s="91" t="s">
        <v>4295</v>
      </c>
      <c r="C1129" s="71"/>
      <c r="D1129" s="72" t="s">
        <v>4305</v>
      </c>
      <c r="E1129" s="71" t="s">
        <v>29</v>
      </c>
      <c r="F1129" s="71"/>
      <c r="G1129" s="72"/>
      <c r="H1129" s="73" t="s">
        <v>4308</v>
      </c>
      <c r="I1129" s="71" t="s">
        <v>1424</v>
      </c>
      <c r="J1129" s="72" t="s">
        <v>170</v>
      </c>
      <c r="K1129" s="71" t="s">
        <v>12</v>
      </c>
      <c r="L1129" s="74">
        <v>96.658239700374523</v>
      </c>
      <c r="M1129" s="78" t="s">
        <v>1302</v>
      </c>
      <c r="N1129" s="76" t="s">
        <v>1304</v>
      </c>
    </row>
    <row r="1130" spans="2:14" x14ac:dyDescent="0.35">
      <c r="B1130" s="91" t="s">
        <v>4296</v>
      </c>
      <c r="C1130" s="71"/>
      <c r="D1130" s="72" t="s">
        <v>4305</v>
      </c>
      <c r="E1130" s="71" t="s">
        <v>11</v>
      </c>
      <c r="F1130" s="71"/>
      <c r="G1130" s="72"/>
      <c r="H1130" s="73" t="s">
        <v>4307</v>
      </c>
      <c r="I1130" s="71" t="s">
        <v>1424</v>
      </c>
      <c r="J1130" s="72" t="s">
        <v>170</v>
      </c>
      <c r="K1130" s="71" t="s">
        <v>12</v>
      </c>
      <c r="L1130" s="74">
        <v>64.470973782771537</v>
      </c>
      <c r="M1130" s="78" t="s">
        <v>1302</v>
      </c>
      <c r="N1130" s="76" t="s">
        <v>1304</v>
      </c>
    </row>
    <row r="1131" spans="2:14" x14ac:dyDescent="0.35">
      <c r="B1131" s="91" t="s">
        <v>4297</v>
      </c>
      <c r="C1131" s="71"/>
      <c r="D1131" s="72" t="s">
        <v>4305</v>
      </c>
      <c r="E1131" s="71" t="s">
        <v>16</v>
      </c>
      <c r="F1131" s="71"/>
      <c r="G1131" s="72"/>
      <c r="H1131" s="73" t="s">
        <v>4306</v>
      </c>
      <c r="I1131" s="71" t="s">
        <v>1424</v>
      </c>
      <c r="J1131" s="72" t="s">
        <v>170</v>
      </c>
      <c r="K1131" s="71" t="s">
        <v>12</v>
      </c>
      <c r="L1131" s="74">
        <v>64.470973782771537</v>
      </c>
      <c r="M1131" s="78" t="s">
        <v>1302</v>
      </c>
      <c r="N1131" s="76" t="s">
        <v>1304</v>
      </c>
    </row>
    <row r="1132" spans="2:14" x14ac:dyDescent="0.35">
      <c r="B1132" s="91" t="s">
        <v>4298</v>
      </c>
      <c r="C1132" s="71"/>
      <c r="D1132" s="72" t="s">
        <v>546</v>
      </c>
      <c r="E1132" s="71" t="s">
        <v>4309</v>
      </c>
      <c r="F1132" s="71"/>
      <c r="G1132" s="72"/>
      <c r="H1132" s="73" t="s">
        <v>4330</v>
      </c>
      <c r="I1132" s="71" t="s">
        <v>1424</v>
      </c>
      <c r="J1132" s="72" t="s">
        <v>170</v>
      </c>
      <c r="K1132" s="71" t="s">
        <v>12</v>
      </c>
      <c r="L1132" s="74">
        <v>19.35580524344569</v>
      </c>
      <c r="M1132" s="78" t="s">
        <v>1302</v>
      </c>
      <c r="N1132" s="76" t="s">
        <v>1304</v>
      </c>
    </row>
    <row r="1133" spans="2:14" x14ac:dyDescent="0.35">
      <c r="B1133" s="91" t="s">
        <v>4299</v>
      </c>
      <c r="C1133" s="71"/>
      <c r="D1133" s="72" t="s">
        <v>546</v>
      </c>
      <c r="E1133" s="71" t="s">
        <v>4310</v>
      </c>
      <c r="F1133" s="71"/>
      <c r="G1133" s="72"/>
      <c r="H1133" s="73" t="s">
        <v>4311</v>
      </c>
      <c r="I1133" s="71" t="s">
        <v>1424</v>
      </c>
      <c r="J1133" s="72" t="s">
        <v>170</v>
      </c>
      <c r="K1133" s="71" t="s">
        <v>12</v>
      </c>
      <c r="L1133" s="74">
        <v>19.35580524344569</v>
      </c>
      <c r="M1133" s="78" t="s">
        <v>1302</v>
      </c>
      <c r="N1133" s="76" t="s">
        <v>1304</v>
      </c>
    </row>
    <row r="1134" spans="2:14" x14ac:dyDescent="0.35">
      <c r="B1134" s="91" t="s">
        <v>4300</v>
      </c>
      <c r="C1134" s="71"/>
      <c r="D1134" s="72" t="s">
        <v>4305</v>
      </c>
      <c r="E1134" s="71" t="s">
        <v>11</v>
      </c>
      <c r="F1134" s="71"/>
      <c r="G1134" s="72"/>
      <c r="H1134" s="73" t="s">
        <v>4307</v>
      </c>
      <c r="I1134" s="71" t="s">
        <v>1423</v>
      </c>
      <c r="J1134" s="72" t="s">
        <v>173</v>
      </c>
      <c r="K1134" s="71" t="s">
        <v>12</v>
      </c>
      <c r="L1134" s="74">
        <v>736.84269662921338</v>
      </c>
      <c r="M1134" s="78" t="s">
        <v>1302</v>
      </c>
      <c r="N1134" s="76" t="s">
        <v>4090</v>
      </c>
    </row>
    <row r="1135" spans="2:14" x14ac:dyDescent="0.35">
      <c r="B1135" s="91" t="s">
        <v>4301</v>
      </c>
      <c r="C1135" s="71"/>
      <c r="D1135" s="72" t="s">
        <v>4305</v>
      </c>
      <c r="E1135" s="71" t="s">
        <v>16</v>
      </c>
      <c r="F1135" s="71"/>
      <c r="G1135" s="72"/>
      <c r="H1135" s="73" t="s">
        <v>4306</v>
      </c>
      <c r="I1135" s="71" t="s">
        <v>1423</v>
      </c>
      <c r="J1135" s="72" t="s">
        <v>173</v>
      </c>
      <c r="K1135" s="71" t="s">
        <v>12</v>
      </c>
      <c r="L1135" s="74">
        <v>736.84269662921338</v>
      </c>
      <c r="M1135" s="78" t="s">
        <v>1302</v>
      </c>
      <c r="N1135" s="76" t="s">
        <v>4090</v>
      </c>
    </row>
    <row r="1136" spans="2:14" x14ac:dyDescent="0.35">
      <c r="B1136" s="91" t="s">
        <v>4302</v>
      </c>
      <c r="C1136" s="71"/>
      <c r="D1136" s="72" t="s">
        <v>4305</v>
      </c>
      <c r="E1136" s="71" t="s">
        <v>29</v>
      </c>
      <c r="F1136" s="71"/>
      <c r="G1136" s="72"/>
      <c r="H1136" s="73" t="s">
        <v>4308</v>
      </c>
      <c r="I1136" s="71" t="s">
        <v>1423</v>
      </c>
      <c r="J1136" s="72" t="s">
        <v>173</v>
      </c>
      <c r="K1136" s="71" t="s">
        <v>12</v>
      </c>
      <c r="L1136" s="74">
        <v>1104.6067415730338</v>
      </c>
      <c r="M1136" s="78" t="s">
        <v>1302</v>
      </c>
      <c r="N1136" s="76" t="s">
        <v>4090</v>
      </c>
    </row>
    <row r="1137" spans="2:14" x14ac:dyDescent="0.35">
      <c r="B1137" s="91" t="s">
        <v>4303</v>
      </c>
      <c r="C1137" s="71"/>
      <c r="D1137" s="72" t="s">
        <v>546</v>
      </c>
      <c r="E1137" s="71" t="s">
        <v>4309</v>
      </c>
      <c r="F1137" s="71"/>
      <c r="G1137" s="72"/>
      <c r="H1137" s="73" t="s">
        <v>4330</v>
      </c>
      <c r="I1137" s="71" t="s">
        <v>1423</v>
      </c>
      <c r="J1137" s="72" t="s">
        <v>173</v>
      </c>
      <c r="K1137" s="71" t="s">
        <v>12</v>
      </c>
      <c r="L1137" s="74">
        <v>221.17977528089887</v>
      </c>
      <c r="M1137" s="78" t="s">
        <v>1302</v>
      </c>
      <c r="N1137" s="76" t="s">
        <v>4090</v>
      </c>
    </row>
    <row r="1138" spans="2:14" x14ac:dyDescent="0.35">
      <c r="B1138" s="91" t="s">
        <v>4304</v>
      </c>
      <c r="C1138" s="71"/>
      <c r="D1138" s="72" t="s">
        <v>546</v>
      </c>
      <c r="E1138" s="71" t="s">
        <v>4310</v>
      </c>
      <c r="F1138" s="71"/>
      <c r="G1138" s="72"/>
      <c r="H1138" s="73" t="s">
        <v>4311</v>
      </c>
      <c r="I1138" s="71" t="s">
        <v>1423</v>
      </c>
      <c r="J1138" s="72" t="s">
        <v>173</v>
      </c>
      <c r="K1138" s="71" t="s">
        <v>12</v>
      </c>
      <c r="L1138" s="74">
        <v>221.17977528089887</v>
      </c>
      <c r="M1138" s="78" t="s">
        <v>1302</v>
      </c>
      <c r="N1138" s="76" t="s">
        <v>4090</v>
      </c>
    </row>
    <row r="1139" spans="2:14" x14ac:dyDescent="0.35">
      <c r="B1139" s="97" t="s">
        <v>4313</v>
      </c>
      <c r="C1139" s="71"/>
      <c r="D1139" s="72" t="s">
        <v>518</v>
      </c>
      <c r="E1139" s="71" t="s">
        <v>1888</v>
      </c>
      <c r="F1139" s="71"/>
      <c r="G1139" s="72"/>
      <c r="H1139" s="73" t="s">
        <v>4227</v>
      </c>
      <c r="I1139" s="71" t="s">
        <v>1425</v>
      </c>
      <c r="J1139" s="72" t="s">
        <v>170</v>
      </c>
      <c r="K1139" s="71" t="s">
        <v>12</v>
      </c>
      <c r="L1139" s="74">
        <v>206.29213483146066</v>
      </c>
      <c r="M1139" s="75" t="s">
        <v>1303</v>
      </c>
      <c r="N1139" s="76" t="s">
        <v>1304</v>
      </c>
    </row>
    <row r="1140" spans="2:14" x14ac:dyDescent="0.35">
      <c r="B1140" s="91" t="s">
        <v>4312</v>
      </c>
      <c r="C1140" s="71"/>
      <c r="D1140" s="72" t="s">
        <v>518</v>
      </c>
      <c r="E1140" s="71" t="s">
        <v>1890</v>
      </c>
      <c r="F1140" s="71"/>
      <c r="G1140" s="72"/>
      <c r="H1140" s="73" t="s">
        <v>4221</v>
      </c>
      <c r="I1140" s="71" t="s">
        <v>1425</v>
      </c>
      <c r="J1140" s="72" t="s">
        <v>170</v>
      </c>
      <c r="K1140" s="71" t="s">
        <v>12</v>
      </c>
      <c r="L1140" s="74">
        <v>218.14606741573033</v>
      </c>
      <c r="M1140" s="75" t="s">
        <v>1303</v>
      </c>
      <c r="N1140" s="76" t="s">
        <v>1304</v>
      </c>
    </row>
    <row r="1141" spans="2:14" x14ac:dyDescent="0.35">
      <c r="B1141" s="91" t="s">
        <v>4314</v>
      </c>
      <c r="C1141" s="71"/>
      <c r="D1141" s="72" t="s">
        <v>523</v>
      </c>
      <c r="E1141" s="71" t="s">
        <v>2317</v>
      </c>
      <c r="F1141" s="71"/>
      <c r="G1141" s="72"/>
      <c r="H1141" s="73" t="s">
        <v>4223</v>
      </c>
      <c r="I1141" s="71" t="s">
        <v>1425</v>
      </c>
      <c r="J1141" s="72" t="s">
        <v>170</v>
      </c>
      <c r="K1141" s="71" t="s">
        <v>12</v>
      </c>
      <c r="L1141" s="74">
        <v>312.26966292134836</v>
      </c>
      <c r="M1141" s="75" t="s">
        <v>1303</v>
      </c>
      <c r="N1141" s="76" t="s">
        <v>1304</v>
      </c>
    </row>
    <row r="1142" spans="2:14" x14ac:dyDescent="0.35">
      <c r="B1142" s="91" t="s">
        <v>4315</v>
      </c>
      <c r="C1142" s="71"/>
      <c r="D1142" s="72" t="s">
        <v>4315</v>
      </c>
      <c r="E1142" s="71" t="s">
        <v>1852</v>
      </c>
      <c r="F1142" s="71"/>
      <c r="G1142" s="72"/>
      <c r="H1142" s="73" t="s">
        <v>4222</v>
      </c>
      <c r="I1142" s="71" t="s">
        <v>1425</v>
      </c>
      <c r="J1142" s="72" t="s">
        <v>170</v>
      </c>
      <c r="K1142" s="71" t="s">
        <v>12</v>
      </c>
      <c r="L1142" s="74">
        <v>335.91011235955051</v>
      </c>
      <c r="M1142" s="75" t="s">
        <v>1303</v>
      </c>
      <c r="N1142" s="76" t="s">
        <v>1304</v>
      </c>
    </row>
    <row r="1143" spans="2:14" x14ac:dyDescent="0.35">
      <c r="B1143" s="91" t="s">
        <v>4316</v>
      </c>
      <c r="C1143" s="71"/>
      <c r="D1143" s="72" t="s">
        <v>528</v>
      </c>
      <c r="E1143" s="71" t="s">
        <v>4231</v>
      </c>
      <c r="F1143" s="71"/>
      <c r="G1143" s="72"/>
      <c r="H1143" s="73" t="s">
        <v>4224</v>
      </c>
      <c r="I1143" s="71" t="s">
        <v>1425</v>
      </c>
      <c r="J1143" s="72" t="s">
        <v>170</v>
      </c>
      <c r="K1143" s="71" t="s">
        <v>12</v>
      </c>
      <c r="L1143" s="74">
        <v>242.29213483146066</v>
      </c>
      <c r="M1143" s="75" t="s">
        <v>1303</v>
      </c>
      <c r="N1143" s="76" t="s">
        <v>1304</v>
      </c>
    </row>
    <row r="1144" spans="2:14" x14ac:dyDescent="0.35">
      <c r="B1144" s="91" t="s">
        <v>4317</v>
      </c>
      <c r="C1144" s="71"/>
      <c r="D1144" s="72" t="s">
        <v>528</v>
      </c>
      <c r="E1144" s="71" t="s">
        <v>4232</v>
      </c>
      <c r="F1144" s="71"/>
      <c r="G1144" s="72"/>
      <c r="H1144" s="73" t="s">
        <v>4225</v>
      </c>
      <c r="I1144" s="71" t="s">
        <v>1425</v>
      </c>
      <c r="J1144" s="72" t="s">
        <v>170</v>
      </c>
      <c r="K1144" s="71" t="s">
        <v>12</v>
      </c>
      <c r="L1144" s="74">
        <v>265.96629213483146</v>
      </c>
      <c r="M1144" s="75" t="s">
        <v>1303</v>
      </c>
      <c r="N1144" s="76" t="s">
        <v>1304</v>
      </c>
    </row>
    <row r="1145" spans="2:14" x14ac:dyDescent="0.35">
      <c r="B1145" s="98" t="s">
        <v>4318</v>
      </c>
      <c r="C1145" s="87"/>
      <c r="D1145" s="88" t="s">
        <v>2053</v>
      </c>
      <c r="E1145" s="87" t="s">
        <v>1850</v>
      </c>
      <c r="F1145" s="87"/>
      <c r="G1145" s="88"/>
      <c r="H1145" s="73" t="s">
        <v>4319</v>
      </c>
      <c r="I1145" s="87" t="s">
        <v>1425</v>
      </c>
      <c r="J1145" s="88" t="s">
        <v>170</v>
      </c>
      <c r="K1145" s="87" t="s">
        <v>12</v>
      </c>
      <c r="L1145" s="74">
        <v>173.89887640449439</v>
      </c>
      <c r="M1145" s="89" t="s">
        <v>1303</v>
      </c>
      <c r="N1145" s="90" t="s">
        <v>1304</v>
      </c>
    </row>
    <row r="1146" spans="2:14" x14ac:dyDescent="0.35">
      <c r="B1146" s="91" t="s">
        <v>4331</v>
      </c>
      <c r="C1146" s="71"/>
      <c r="D1146" s="72" t="s">
        <v>4374</v>
      </c>
      <c r="E1146" s="71" t="s">
        <v>16</v>
      </c>
      <c r="F1146" s="71"/>
      <c r="G1146" s="72"/>
      <c r="H1146" s="73" t="s">
        <v>4380</v>
      </c>
      <c r="I1146" s="71" t="s">
        <v>1424</v>
      </c>
      <c r="J1146" s="72" t="s">
        <v>170</v>
      </c>
      <c r="K1146" s="71" t="s">
        <v>12</v>
      </c>
      <c r="L1146" s="106">
        <v>96.658239700374523</v>
      </c>
      <c r="M1146" s="78" t="s">
        <v>1302</v>
      </c>
      <c r="N1146" s="108" t="s">
        <v>1304</v>
      </c>
    </row>
    <row r="1147" spans="2:14" x14ac:dyDescent="0.35">
      <c r="B1147" s="103" t="s">
        <v>4332</v>
      </c>
      <c r="C1147" s="104"/>
      <c r="D1147" s="72" t="s">
        <v>4374</v>
      </c>
      <c r="E1147" s="71" t="s">
        <v>16</v>
      </c>
      <c r="F1147" s="104"/>
      <c r="G1147" s="105"/>
      <c r="H1147" s="73" t="s">
        <v>4380</v>
      </c>
      <c r="I1147" s="71" t="s">
        <v>1423</v>
      </c>
      <c r="J1147" s="72" t="s">
        <v>173</v>
      </c>
      <c r="K1147" s="71" t="s">
        <v>12</v>
      </c>
      <c r="L1147" s="106">
        <v>1104.6067415730338</v>
      </c>
      <c r="M1147" s="78" t="s">
        <v>1302</v>
      </c>
      <c r="N1147" s="109" t="s">
        <v>4090</v>
      </c>
    </row>
    <row r="1148" spans="2:14" x14ac:dyDescent="0.35">
      <c r="B1148" s="103" t="s">
        <v>4333</v>
      </c>
      <c r="C1148" s="104"/>
      <c r="D1148" s="72" t="s">
        <v>4374</v>
      </c>
      <c r="E1148" s="71" t="s">
        <v>16</v>
      </c>
      <c r="F1148" s="104"/>
      <c r="G1148" s="105"/>
      <c r="H1148" s="73" t="s">
        <v>4380</v>
      </c>
      <c r="I1148" s="71" t="s">
        <v>1425</v>
      </c>
      <c r="J1148" s="72" t="s">
        <v>170</v>
      </c>
      <c r="K1148" s="71" t="s">
        <v>12</v>
      </c>
      <c r="L1148" s="106">
        <v>110.44943820224718</v>
      </c>
      <c r="M1148" s="107" t="s">
        <v>1303</v>
      </c>
      <c r="N1148" s="109" t="s">
        <v>1304</v>
      </c>
    </row>
    <row r="1149" spans="2:14" x14ac:dyDescent="0.35">
      <c r="B1149" s="91" t="s">
        <v>1490</v>
      </c>
      <c r="C1149" s="71"/>
      <c r="D1149" s="72" t="s">
        <v>1497</v>
      </c>
      <c r="E1149" s="71" t="s">
        <v>106</v>
      </c>
      <c r="F1149" s="71"/>
      <c r="G1149" s="72"/>
      <c r="H1149" s="73" t="s">
        <v>1498</v>
      </c>
      <c r="I1149" s="71" t="s">
        <v>1425</v>
      </c>
      <c r="J1149" s="72" t="s">
        <v>170</v>
      </c>
      <c r="K1149" s="71" t="s">
        <v>12</v>
      </c>
      <c r="L1149" s="106">
        <v>3451.4044943820222</v>
      </c>
      <c r="M1149" s="107" t="s">
        <v>1303</v>
      </c>
      <c r="N1149" s="109" t="s">
        <v>1304</v>
      </c>
    </row>
    <row r="1150" spans="2:14" x14ac:dyDescent="0.35">
      <c r="B1150" s="91" t="s">
        <v>4334</v>
      </c>
      <c r="C1150" s="71"/>
      <c r="D1150" s="72" t="s">
        <v>1497</v>
      </c>
      <c r="E1150" s="71" t="s">
        <v>106</v>
      </c>
      <c r="F1150" s="71"/>
      <c r="G1150" s="72"/>
      <c r="H1150" s="73" t="s">
        <v>1498</v>
      </c>
      <c r="I1150" s="71" t="s">
        <v>1424</v>
      </c>
      <c r="J1150" s="72" t="s">
        <v>170</v>
      </c>
      <c r="K1150" s="71" t="s">
        <v>12</v>
      </c>
      <c r="L1150" s="106">
        <v>3019.9681647940074</v>
      </c>
      <c r="M1150" s="78" t="s">
        <v>1302</v>
      </c>
      <c r="N1150" s="108" t="s">
        <v>1304</v>
      </c>
    </row>
    <row r="1151" spans="2:14" x14ac:dyDescent="0.35">
      <c r="B1151" s="103" t="s">
        <v>4335</v>
      </c>
      <c r="C1151" s="104"/>
      <c r="D1151" s="72" t="s">
        <v>1497</v>
      </c>
      <c r="E1151" s="71" t="s">
        <v>36</v>
      </c>
      <c r="F1151" s="104"/>
      <c r="G1151" s="105"/>
      <c r="H1151" s="73" t="s">
        <v>4381</v>
      </c>
      <c r="I1151" s="71" t="s">
        <v>1425</v>
      </c>
      <c r="J1151" s="72" t="s">
        <v>170</v>
      </c>
      <c r="K1151" s="71" t="s">
        <v>12</v>
      </c>
      <c r="L1151" s="106">
        <v>2208.8314606741574</v>
      </c>
      <c r="M1151" s="107" t="s">
        <v>1303</v>
      </c>
      <c r="N1151" s="109" t="s">
        <v>1304</v>
      </c>
    </row>
    <row r="1152" spans="2:14" x14ac:dyDescent="0.35">
      <c r="B1152" s="91" t="s">
        <v>4336</v>
      </c>
      <c r="C1152" s="71"/>
      <c r="D1152" s="72" t="s">
        <v>1497</v>
      </c>
      <c r="E1152" s="71" t="s">
        <v>36</v>
      </c>
      <c r="F1152" s="71"/>
      <c r="G1152" s="72"/>
      <c r="H1152" s="73" t="s">
        <v>4381</v>
      </c>
      <c r="I1152" s="71" t="s">
        <v>1424</v>
      </c>
      <c r="J1152" s="72" t="s">
        <v>170</v>
      </c>
      <c r="K1152" s="71" t="s">
        <v>12</v>
      </c>
      <c r="L1152" s="106">
        <v>1932.7397003745318</v>
      </c>
      <c r="M1152" s="78" t="s">
        <v>1302</v>
      </c>
      <c r="N1152" s="108" t="s">
        <v>1304</v>
      </c>
    </row>
    <row r="1153" spans="2:14" x14ac:dyDescent="0.35">
      <c r="B1153" s="91" t="s">
        <v>4337</v>
      </c>
      <c r="C1153" s="71"/>
      <c r="D1153" s="72" t="s">
        <v>1497</v>
      </c>
      <c r="E1153" s="71" t="s">
        <v>36</v>
      </c>
      <c r="F1153" s="71"/>
      <c r="G1153" s="72"/>
      <c r="H1153" s="73" t="s">
        <v>4381</v>
      </c>
      <c r="I1153" s="71" t="s">
        <v>1423</v>
      </c>
      <c r="J1153" s="72" t="s">
        <v>173</v>
      </c>
      <c r="K1153" s="71" t="s">
        <v>12</v>
      </c>
      <c r="L1153" s="106">
        <v>22088.438202247191</v>
      </c>
      <c r="M1153" s="78" t="s">
        <v>1302</v>
      </c>
      <c r="N1153" s="109" t="s">
        <v>4090</v>
      </c>
    </row>
    <row r="1154" spans="2:14" x14ac:dyDescent="0.35">
      <c r="B1154" s="91" t="s">
        <v>4187</v>
      </c>
      <c r="C1154" s="71"/>
      <c r="D1154" s="72" t="s">
        <v>518</v>
      </c>
      <c r="E1154" s="71" t="s">
        <v>1888</v>
      </c>
      <c r="F1154" s="71"/>
      <c r="G1154" s="72"/>
      <c r="H1154" s="73" t="s">
        <v>4227</v>
      </c>
      <c r="I1154" s="71" t="s">
        <v>1423</v>
      </c>
      <c r="J1154" s="72" t="s">
        <v>173</v>
      </c>
      <c r="K1154" s="71" t="s">
        <v>12</v>
      </c>
      <c r="L1154" s="106">
        <v>2063.022471910112</v>
      </c>
      <c r="M1154" s="78" t="s">
        <v>1302</v>
      </c>
      <c r="N1154" s="109" t="s">
        <v>4090</v>
      </c>
    </row>
    <row r="1155" spans="2:14" x14ac:dyDescent="0.35">
      <c r="B1155" s="91" t="s">
        <v>4338</v>
      </c>
      <c r="C1155" s="71"/>
      <c r="D1155" s="72" t="s">
        <v>4375</v>
      </c>
      <c r="E1155" s="71" t="s">
        <v>381</v>
      </c>
      <c r="F1155" s="71"/>
      <c r="G1155" s="72"/>
      <c r="H1155" s="73" t="s">
        <v>4382</v>
      </c>
      <c r="I1155" s="71" t="s">
        <v>1423</v>
      </c>
      <c r="J1155" s="72" t="s">
        <v>173</v>
      </c>
      <c r="K1155" s="71" t="s">
        <v>12</v>
      </c>
      <c r="L1155" s="106">
        <v>6659.8314606741569</v>
      </c>
      <c r="M1155" s="78" t="s">
        <v>1302</v>
      </c>
      <c r="N1155" s="109" t="s">
        <v>4090</v>
      </c>
    </row>
    <row r="1156" spans="2:14" x14ac:dyDescent="0.35">
      <c r="B1156" s="103" t="s">
        <v>4339</v>
      </c>
      <c r="C1156" s="104"/>
      <c r="D1156" s="72" t="s">
        <v>4375</v>
      </c>
      <c r="E1156" s="71" t="s">
        <v>381</v>
      </c>
      <c r="F1156" s="104"/>
      <c r="G1156" s="105"/>
      <c r="H1156" s="73" t="s">
        <v>4382</v>
      </c>
      <c r="I1156" s="71" t="s">
        <v>1425</v>
      </c>
      <c r="J1156" s="72" t="s">
        <v>170</v>
      </c>
      <c r="K1156" s="71" t="s">
        <v>12</v>
      </c>
      <c r="L1156" s="106">
        <v>665.97752808988764</v>
      </c>
      <c r="M1156" s="107" t="s">
        <v>1303</v>
      </c>
      <c r="N1156" s="109" t="s">
        <v>1304</v>
      </c>
    </row>
    <row r="1157" spans="2:14" x14ac:dyDescent="0.35">
      <c r="B1157" s="103" t="s">
        <v>4340</v>
      </c>
      <c r="C1157" s="104"/>
      <c r="D1157" s="72" t="s">
        <v>4375</v>
      </c>
      <c r="E1157" s="71" t="s">
        <v>277</v>
      </c>
      <c r="F1157" s="104"/>
      <c r="G1157" s="105"/>
      <c r="H1157" s="73" t="s">
        <v>4383</v>
      </c>
      <c r="I1157" s="71" t="s">
        <v>1424</v>
      </c>
      <c r="J1157" s="72" t="s">
        <v>170</v>
      </c>
      <c r="K1157" s="71" t="s">
        <v>12</v>
      </c>
      <c r="L1157" s="106">
        <v>637.75468164794006</v>
      </c>
      <c r="M1157" s="78" t="s">
        <v>1302</v>
      </c>
      <c r="N1157" s="108" t="s">
        <v>1304</v>
      </c>
    </row>
    <row r="1158" spans="2:14" x14ac:dyDescent="0.35">
      <c r="B1158" s="103" t="s">
        <v>4341</v>
      </c>
      <c r="C1158" s="104"/>
      <c r="D1158" s="72" t="s">
        <v>4375</v>
      </c>
      <c r="E1158" s="71" t="s">
        <v>277</v>
      </c>
      <c r="F1158" s="104"/>
      <c r="G1158" s="105"/>
      <c r="H1158" s="73" t="s">
        <v>4383</v>
      </c>
      <c r="I1158" s="71" t="s">
        <v>1423</v>
      </c>
      <c r="J1158" s="72" t="s">
        <v>173</v>
      </c>
      <c r="K1158" s="71" t="s">
        <v>12</v>
      </c>
      <c r="L1158" s="106">
        <v>7288.651685393258</v>
      </c>
      <c r="M1158" s="78" t="s">
        <v>1302</v>
      </c>
      <c r="N1158" s="109" t="s">
        <v>4090</v>
      </c>
    </row>
    <row r="1159" spans="2:14" x14ac:dyDescent="0.35">
      <c r="B1159" s="103" t="s">
        <v>4342</v>
      </c>
      <c r="C1159" s="104"/>
      <c r="D1159" s="72" t="s">
        <v>4375</v>
      </c>
      <c r="E1159" s="71" t="s">
        <v>381</v>
      </c>
      <c r="F1159" s="104"/>
      <c r="G1159" s="105"/>
      <c r="H1159" s="73" t="s">
        <v>4382</v>
      </c>
      <c r="I1159" s="71" t="s">
        <v>1424</v>
      </c>
      <c r="J1159" s="72" t="s">
        <v>170</v>
      </c>
      <c r="K1159" s="71" t="s">
        <v>12</v>
      </c>
      <c r="L1159" s="106">
        <v>582.74063670411988</v>
      </c>
      <c r="M1159" s="78" t="s">
        <v>1302</v>
      </c>
      <c r="N1159" s="108" t="s">
        <v>1304</v>
      </c>
    </row>
    <row r="1160" spans="2:14" x14ac:dyDescent="0.35">
      <c r="B1160" s="103" t="s">
        <v>4343</v>
      </c>
      <c r="C1160" s="104"/>
      <c r="D1160" s="72" t="s">
        <v>4375</v>
      </c>
      <c r="E1160" s="71" t="s">
        <v>277</v>
      </c>
      <c r="F1160" s="104"/>
      <c r="G1160" s="105"/>
      <c r="H1160" s="73" t="s">
        <v>4383</v>
      </c>
      <c r="I1160" s="71" t="s">
        <v>1425</v>
      </c>
      <c r="J1160" s="72" t="s">
        <v>170</v>
      </c>
      <c r="K1160" s="71" t="s">
        <v>12</v>
      </c>
      <c r="L1160" s="106">
        <v>728.86516853932585</v>
      </c>
      <c r="M1160" s="107" t="s">
        <v>1303</v>
      </c>
      <c r="N1160" s="109" t="s">
        <v>1304</v>
      </c>
    </row>
    <row r="1161" spans="2:14" x14ac:dyDescent="0.35">
      <c r="B1161" s="91" t="s">
        <v>4344</v>
      </c>
      <c r="C1161" s="71"/>
      <c r="D1161" s="72" t="s">
        <v>634</v>
      </c>
      <c r="E1161" s="71" t="s">
        <v>4378</v>
      </c>
      <c r="F1161" s="71"/>
      <c r="G1161" s="72"/>
      <c r="H1161" s="73" t="s">
        <v>4384</v>
      </c>
      <c r="I1161" s="71" t="s">
        <v>1425</v>
      </c>
      <c r="J1161" s="72" t="s">
        <v>170</v>
      </c>
      <c r="K1161" s="71" t="s">
        <v>12</v>
      </c>
      <c r="L1161" s="106">
        <v>22.123595505617978</v>
      </c>
      <c r="M1161" s="107" t="s">
        <v>1303</v>
      </c>
      <c r="N1161" s="109" t="s">
        <v>1304</v>
      </c>
    </row>
    <row r="1162" spans="2:14" x14ac:dyDescent="0.35">
      <c r="B1162" s="91" t="s">
        <v>4345</v>
      </c>
      <c r="C1162" s="71"/>
      <c r="D1162" s="72" t="s">
        <v>634</v>
      </c>
      <c r="E1162" s="71" t="s">
        <v>4378</v>
      </c>
      <c r="F1162" s="71"/>
      <c r="G1162" s="72"/>
      <c r="H1162" s="73" t="s">
        <v>4384</v>
      </c>
      <c r="I1162" s="71" t="s">
        <v>1423</v>
      </c>
      <c r="J1162" s="72" t="s">
        <v>173</v>
      </c>
      <c r="K1162" s="71" t="s">
        <v>12</v>
      </c>
      <c r="L1162" s="106">
        <v>221.17977528089887</v>
      </c>
      <c r="M1162" s="78" t="s">
        <v>1302</v>
      </c>
      <c r="N1162" s="109" t="s">
        <v>4090</v>
      </c>
    </row>
    <row r="1163" spans="2:14" x14ac:dyDescent="0.35">
      <c r="B1163" s="103" t="s">
        <v>4346</v>
      </c>
      <c r="C1163" s="104"/>
      <c r="D1163" s="72" t="s">
        <v>634</v>
      </c>
      <c r="E1163" s="71" t="s">
        <v>4378</v>
      </c>
      <c r="F1163" s="104"/>
      <c r="G1163" s="105"/>
      <c r="H1163" s="73" t="s">
        <v>4384</v>
      </c>
      <c r="I1163" s="71" t="s">
        <v>1424</v>
      </c>
      <c r="J1163" s="72" t="s">
        <v>170</v>
      </c>
      <c r="K1163" s="71" t="s">
        <v>12</v>
      </c>
      <c r="L1163" s="106">
        <v>19.35580524344569</v>
      </c>
      <c r="M1163" s="78" t="s">
        <v>1302</v>
      </c>
      <c r="N1163" s="108" t="s">
        <v>1304</v>
      </c>
    </row>
    <row r="1164" spans="2:14" x14ac:dyDescent="0.35">
      <c r="B1164" s="91" t="s">
        <v>4347</v>
      </c>
      <c r="C1164" s="71"/>
      <c r="D1164" s="72" t="s">
        <v>1438</v>
      </c>
      <c r="E1164" s="71" t="s">
        <v>242</v>
      </c>
      <c r="F1164" s="71"/>
      <c r="G1164" s="72"/>
      <c r="H1164" s="73" t="s">
        <v>4385</v>
      </c>
      <c r="I1164" s="71" t="s">
        <v>1424</v>
      </c>
      <c r="J1164" s="72" t="s">
        <v>170</v>
      </c>
      <c r="K1164" s="71" t="s">
        <v>12</v>
      </c>
      <c r="L1164" s="106">
        <v>12.940074906367039</v>
      </c>
      <c r="M1164" s="78" t="s">
        <v>1302</v>
      </c>
      <c r="N1164" s="108" t="s">
        <v>1304</v>
      </c>
    </row>
    <row r="1165" spans="2:14" x14ac:dyDescent="0.35">
      <c r="B1165" s="91" t="s">
        <v>4348</v>
      </c>
      <c r="C1165" s="71"/>
      <c r="D1165" s="72" t="s">
        <v>1438</v>
      </c>
      <c r="E1165" s="71" t="s">
        <v>242</v>
      </c>
      <c r="F1165" s="71"/>
      <c r="G1165" s="72"/>
      <c r="H1165" s="73" t="s">
        <v>4385</v>
      </c>
      <c r="I1165" s="71" t="s">
        <v>1423</v>
      </c>
      <c r="J1165" s="72" t="s">
        <v>173</v>
      </c>
      <c r="K1165" s="71" t="s">
        <v>12</v>
      </c>
      <c r="L1165" s="106">
        <v>147.87640449438203</v>
      </c>
      <c r="M1165" s="78" t="s">
        <v>1302</v>
      </c>
      <c r="N1165" s="109" t="s">
        <v>4090</v>
      </c>
    </row>
    <row r="1166" spans="2:14" x14ac:dyDescent="0.35">
      <c r="B1166" s="91" t="s">
        <v>4349</v>
      </c>
      <c r="C1166" s="71"/>
      <c r="D1166" s="72" t="s">
        <v>1438</v>
      </c>
      <c r="E1166" s="71" t="s">
        <v>242</v>
      </c>
      <c r="F1166" s="71"/>
      <c r="G1166" s="72"/>
      <c r="H1166" s="73" t="s">
        <v>4385</v>
      </c>
      <c r="I1166" s="71" t="s">
        <v>1425</v>
      </c>
      <c r="J1166" s="72" t="s">
        <v>170</v>
      </c>
      <c r="K1166" s="71" t="s">
        <v>12</v>
      </c>
      <c r="L1166" s="106">
        <v>14.786516853932584</v>
      </c>
      <c r="M1166" s="107" t="s">
        <v>1303</v>
      </c>
      <c r="N1166" s="109" t="s">
        <v>1304</v>
      </c>
    </row>
    <row r="1167" spans="2:14" x14ac:dyDescent="0.35">
      <c r="B1167" s="91" t="s">
        <v>4350</v>
      </c>
      <c r="C1167" s="71"/>
      <c r="D1167" s="72" t="s">
        <v>4376</v>
      </c>
      <c r="E1167" s="71" t="s">
        <v>16</v>
      </c>
      <c r="F1167" s="71"/>
      <c r="G1167" s="72"/>
      <c r="H1167" s="73" t="s">
        <v>4386</v>
      </c>
      <c r="I1167" s="71" t="s">
        <v>1423</v>
      </c>
      <c r="J1167" s="72" t="s">
        <v>173</v>
      </c>
      <c r="K1167" s="71" t="s">
        <v>12</v>
      </c>
      <c r="L1167" s="106">
        <v>367.77528089887642</v>
      </c>
      <c r="M1167" s="78" t="s">
        <v>1302</v>
      </c>
      <c r="N1167" s="109" t="s">
        <v>4090</v>
      </c>
    </row>
    <row r="1168" spans="2:14" x14ac:dyDescent="0.35">
      <c r="B1168" s="103" t="s">
        <v>4351</v>
      </c>
      <c r="C1168" s="104"/>
      <c r="D1168" s="72" t="s">
        <v>4376</v>
      </c>
      <c r="E1168" s="71" t="s">
        <v>16</v>
      </c>
      <c r="F1168" s="104"/>
      <c r="G1168" s="105"/>
      <c r="H1168" s="73" t="s">
        <v>4386</v>
      </c>
      <c r="I1168" s="71" t="s">
        <v>1425</v>
      </c>
      <c r="J1168" s="72" t="s">
        <v>170</v>
      </c>
      <c r="K1168" s="71" t="s">
        <v>12</v>
      </c>
      <c r="L1168" s="106">
        <v>36.786516853932589</v>
      </c>
      <c r="M1168" s="107" t="s">
        <v>1303</v>
      </c>
      <c r="N1168" s="109" t="s">
        <v>1304</v>
      </c>
    </row>
    <row r="1169" spans="2:14" x14ac:dyDescent="0.35">
      <c r="B1169" s="103" t="s">
        <v>4352</v>
      </c>
      <c r="C1169" s="104"/>
      <c r="D1169" s="72" t="s">
        <v>4376</v>
      </c>
      <c r="E1169" s="71" t="s">
        <v>16</v>
      </c>
      <c r="F1169" s="104"/>
      <c r="G1169" s="105"/>
      <c r="H1169" s="73" t="s">
        <v>4386</v>
      </c>
      <c r="I1169" s="71" t="s">
        <v>1424</v>
      </c>
      <c r="J1169" s="72" t="s">
        <v>170</v>
      </c>
      <c r="K1169" s="71" t="s">
        <v>12</v>
      </c>
      <c r="L1169" s="106">
        <v>32.176029962546814</v>
      </c>
      <c r="M1169" s="78" t="s">
        <v>1302</v>
      </c>
      <c r="N1169" s="108" t="s">
        <v>1304</v>
      </c>
    </row>
    <row r="1170" spans="2:14" x14ac:dyDescent="0.35">
      <c r="B1170" s="91" t="s">
        <v>4353</v>
      </c>
      <c r="C1170" s="71"/>
      <c r="D1170" s="72" t="s">
        <v>4377</v>
      </c>
      <c r="E1170" s="71" t="s">
        <v>367</v>
      </c>
      <c r="F1170" s="71"/>
      <c r="G1170" s="72"/>
      <c r="H1170" s="73" t="s">
        <v>4387</v>
      </c>
      <c r="I1170" s="71" t="s">
        <v>1425</v>
      </c>
      <c r="J1170" s="72" t="s">
        <v>170</v>
      </c>
      <c r="K1170" s="71" t="s">
        <v>12</v>
      </c>
      <c r="L1170" s="106">
        <v>9939.8539325842685</v>
      </c>
      <c r="M1170" s="107" t="s">
        <v>1303</v>
      </c>
      <c r="N1170" s="109" t="s">
        <v>1304</v>
      </c>
    </row>
    <row r="1171" spans="2:14" x14ac:dyDescent="0.35">
      <c r="B1171" s="103" t="s">
        <v>4354</v>
      </c>
      <c r="C1171" s="104"/>
      <c r="D1171" s="72" t="s">
        <v>4377</v>
      </c>
      <c r="E1171" s="71" t="s">
        <v>1854</v>
      </c>
      <c r="F1171" s="104"/>
      <c r="G1171" s="105"/>
      <c r="H1171" s="73" t="s">
        <v>4388</v>
      </c>
      <c r="I1171" s="71" t="s">
        <v>1423</v>
      </c>
      <c r="J1171" s="72" t="s">
        <v>173</v>
      </c>
      <c r="K1171" s="71" t="s">
        <v>12</v>
      </c>
      <c r="L1171" s="106">
        <v>1502989.2471910112</v>
      </c>
      <c r="M1171" s="78" t="s">
        <v>1302</v>
      </c>
      <c r="N1171" s="109" t="s">
        <v>4090</v>
      </c>
    </row>
    <row r="1172" spans="2:14" x14ac:dyDescent="0.35">
      <c r="B1172" s="103" t="s">
        <v>4355</v>
      </c>
      <c r="C1172" s="104"/>
      <c r="D1172" s="72" t="s">
        <v>4377</v>
      </c>
      <c r="E1172" s="71" t="s">
        <v>1665</v>
      </c>
      <c r="F1172" s="104"/>
      <c r="G1172" s="105"/>
      <c r="H1172" s="73" t="s">
        <v>4389</v>
      </c>
      <c r="I1172" s="71" t="s">
        <v>1425</v>
      </c>
      <c r="J1172" s="72" t="s">
        <v>170</v>
      </c>
      <c r="K1172" s="71" t="s">
        <v>12</v>
      </c>
      <c r="L1172" s="106">
        <v>39207.51685393259</v>
      </c>
      <c r="M1172" s="107" t="s">
        <v>1303</v>
      </c>
      <c r="N1172" s="109" t="s">
        <v>1304</v>
      </c>
    </row>
    <row r="1173" spans="2:14" x14ac:dyDescent="0.35">
      <c r="B1173" s="103" t="s">
        <v>4356</v>
      </c>
      <c r="C1173" s="104"/>
      <c r="D1173" s="72" t="s">
        <v>4377</v>
      </c>
      <c r="E1173" s="71" t="s">
        <v>386</v>
      </c>
      <c r="F1173" s="104"/>
      <c r="G1173" s="105"/>
      <c r="H1173" s="73" t="s">
        <v>4390</v>
      </c>
      <c r="I1173" s="71" t="s">
        <v>1423</v>
      </c>
      <c r="J1173" s="72" t="s">
        <v>173</v>
      </c>
      <c r="K1173" s="71" t="s">
        <v>12</v>
      </c>
      <c r="L1173" s="106">
        <v>1960372.8988764044</v>
      </c>
      <c r="M1173" s="78" t="s">
        <v>1302</v>
      </c>
      <c r="N1173" s="109" t="s">
        <v>4090</v>
      </c>
    </row>
    <row r="1174" spans="2:14" x14ac:dyDescent="0.35">
      <c r="B1174" s="103" t="s">
        <v>4357</v>
      </c>
      <c r="C1174" s="104"/>
      <c r="D1174" s="72" t="s">
        <v>4377</v>
      </c>
      <c r="E1174" s="71" t="s">
        <v>391</v>
      </c>
      <c r="F1174" s="104"/>
      <c r="G1174" s="105"/>
      <c r="H1174" s="73" t="s">
        <v>4391</v>
      </c>
      <c r="I1174" s="71" t="s">
        <v>1423</v>
      </c>
      <c r="J1174" s="72" t="s">
        <v>173</v>
      </c>
      <c r="K1174" s="71" t="s">
        <v>12</v>
      </c>
      <c r="L1174" s="106">
        <v>1045532.2921348314</v>
      </c>
      <c r="M1174" s="78" t="s">
        <v>1302</v>
      </c>
      <c r="N1174" s="109" t="s">
        <v>4090</v>
      </c>
    </row>
    <row r="1175" spans="2:14" x14ac:dyDescent="0.35">
      <c r="B1175" s="103" t="s">
        <v>4358</v>
      </c>
      <c r="C1175" s="104"/>
      <c r="D1175" s="72" t="s">
        <v>4377</v>
      </c>
      <c r="E1175" s="71" t="s">
        <v>36</v>
      </c>
      <c r="F1175" s="104"/>
      <c r="G1175" s="105"/>
      <c r="H1175" s="73" t="s">
        <v>4392</v>
      </c>
      <c r="I1175" s="71" t="s">
        <v>1423</v>
      </c>
      <c r="J1175" s="72" t="s">
        <v>173</v>
      </c>
      <c r="K1175" s="71" t="s">
        <v>12</v>
      </c>
      <c r="L1175" s="106">
        <v>261383.39325842695</v>
      </c>
      <c r="M1175" s="78" t="s">
        <v>1302</v>
      </c>
      <c r="N1175" s="109" t="s">
        <v>4090</v>
      </c>
    </row>
    <row r="1176" spans="2:14" x14ac:dyDescent="0.35">
      <c r="B1176" s="103" t="s">
        <v>4359</v>
      </c>
      <c r="C1176" s="104"/>
      <c r="D1176" s="72" t="s">
        <v>4377</v>
      </c>
      <c r="E1176" s="71" t="s">
        <v>386</v>
      </c>
      <c r="F1176" s="104"/>
      <c r="G1176" s="105"/>
      <c r="H1176" s="73" t="s">
        <v>4390</v>
      </c>
      <c r="I1176" s="71" t="s">
        <v>1425</v>
      </c>
      <c r="J1176" s="72" t="s">
        <v>170</v>
      </c>
      <c r="K1176" s="71" t="s">
        <v>12</v>
      </c>
      <c r="L1176" s="106">
        <v>196037.29213483146</v>
      </c>
      <c r="M1176" s="107" t="s">
        <v>1303</v>
      </c>
      <c r="N1176" s="109" t="s">
        <v>1304</v>
      </c>
    </row>
    <row r="1177" spans="2:14" x14ac:dyDescent="0.35">
      <c r="B1177" s="103" t="s">
        <v>4360</v>
      </c>
      <c r="C1177" s="104"/>
      <c r="D1177" s="72" t="s">
        <v>4377</v>
      </c>
      <c r="E1177" s="71" t="s">
        <v>1854</v>
      </c>
      <c r="F1177" s="104"/>
      <c r="G1177" s="105"/>
      <c r="H1177" s="73" t="s">
        <v>4388</v>
      </c>
      <c r="I1177" s="71" t="s">
        <v>1424</v>
      </c>
      <c r="J1177" s="72" t="s">
        <v>170</v>
      </c>
      <c r="K1177" s="71" t="s">
        <v>12</v>
      </c>
      <c r="L1177" s="106">
        <v>131511.55898876404</v>
      </c>
      <c r="M1177" s="78" t="s">
        <v>1302</v>
      </c>
      <c r="N1177" s="108" t="s">
        <v>1304</v>
      </c>
    </row>
    <row r="1178" spans="2:14" x14ac:dyDescent="0.35">
      <c r="B1178" s="103" t="s">
        <v>4361</v>
      </c>
      <c r="C1178" s="104"/>
      <c r="D1178" s="72" t="s">
        <v>4377</v>
      </c>
      <c r="E1178" s="71" t="s">
        <v>367</v>
      </c>
      <c r="F1178" s="104"/>
      <c r="G1178" s="105"/>
      <c r="H1178" s="73" t="s">
        <v>4387</v>
      </c>
      <c r="I1178" s="71" t="s">
        <v>1424</v>
      </c>
      <c r="J1178" s="72" t="s">
        <v>170</v>
      </c>
      <c r="K1178" s="71" t="s">
        <v>12</v>
      </c>
      <c r="L1178" s="106">
        <v>8697.3782771535571</v>
      </c>
      <c r="M1178" s="78" t="s">
        <v>1302</v>
      </c>
      <c r="N1178" s="108" t="s">
        <v>1304</v>
      </c>
    </row>
    <row r="1179" spans="2:14" x14ac:dyDescent="0.35">
      <c r="B1179" s="103" t="s">
        <v>4362</v>
      </c>
      <c r="C1179" s="104"/>
      <c r="D1179" s="72" t="s">
        <v>4377</v>
      </c>
      <c r="E1179" s="71" t="s">
        <v>4379</v>
      </c>
      <c r="F1179" s="104"/>
      <c r="G1179" s="105"/>
      <c r="H1179" s="73" t="s">
        <v>4393</v>
      </c>
      <c r="I1179" s="71" t="s">
        <v>1423</v>
      </c>
      <c r="J1179" s="72" t="s">
        <v>173</v>
      </c>
      <c r="K1179" s="71" t="s">
        <v>12</v>
      </c>
      <c r="L1179" s="106">
        <v>718840.34831460682</v>
      </c>
      <c r="M1179" s="78" t="s">
        <v>1302</v>
      </c>
      <c r="N1179" s="109" t="s">
        <v>4090</v>
      </c>
    </row>
    <row r="1180" spans="2:14" x14ac:dyDescent="0.35">
      <c r="B1180" s="103" t="s">
        <v>4363</v>
      </c>
      <c r="C1180" s="104"/>
      <c r="D1180" s="72" t="s">
        <v>4377</v>
      </c>
      <c r="E1180" s="71" t="s">
        <v>36</v>
      </c>
      <c r="F1180" s="104"/>
      <c r="G1180" s="105"/>
      <c r="H1180" s="73" t="s">
        <v>4392</v>
      </c>
      <c r="I1180" s="71" t="s">
        <v>1425</v>
      </c>
      <c r="J1180" s="72" t="s">
        <v>170</v>
      </c>
      <c r="K1180" s="71" t="s">
        <v>12</v>
      </c>
      <c r="L1180" s="106">
        <v>26138.337078651683</v>
      </c>
      <c r="M1180" s="107" t="s">
        <v>1303</v>
      </c>
      <c r="N1180" s="109" t="s">
        <v>1304</v>
      </c>
    </row>
    <row r="1181" spans="2:14" x14ac:dyDescent="0.35">
      <c r="B1181" s="103" t="s">
        <v>4364</v>
      </c>
      <c r="C1181" s="104"/>
      <c r="D1181" s="72" t="s">
        <v>4377</v>
      </c>
      <c r="E1181" s="71" t="s">
        <v>386</v>
      </c>
      <c r="F1181" s="104"/>
      <c r="G1181" s="105"/>
      <c r="H1181" s="73" t="s">
        <v>4390</v>
      </c>
      <c r="I1181" s="71" t="s">
        <v>1424</v>
      </c>
      <c r="J1181" s="72" t="s">
        <v>170</v>
      </c>
      <c r="K1181" s="71" t="s">
        <v>12</v>
      </c>
      <c r="L1181" s="106">
        <v>171532.62546816477</v>
      </c>
      <c r="M1181" s="78" t="s">
        <v>1302</v>
      </c>
      <c r="N1181" s="108" t="s">
        <v>1304</v>
      </c>
    </row>
    <row r="1182" spans="2:14" x14ac:dyDescent="0.35">
      <c r="B1182" s="103" t="s">
        <v>4365</v>
      </c>
      <c r="C1182" s="104"/>
      <c r="D1182" s="72" t="s">
        <v>4377</v>
      </c>
      <c r="E1182" s="71" t="s">
        <v>36</v>
      </c>
      <c r="F1182" s="104"/>
      <c r="G1182" s="105"/>
      <c r="H1182" s="73" t="s">
        <v>4392</v>
      </c>
      <c r="I1182" s="71" t="s">
        <v>1424</v>
      </c>
      <c r="J1182" s="72" t="s">
        <v>170</v>
      </c>
      <c r="K1182" s="71" t="s">
        <v>12</v>
      </c>
      <c r="L1182" s="106">
        <v>22871.052434456928</v>
      </c>
      <c r="M1182" s="78" t="s">
        <v>1302</v>
      </c>
      <c r="N1182" s="108" t="s">
        <v>1304</v>
      </c>
    </row>
    <row r="1183" spans="2:14" x14ac:dyDescent="0.35">
      <c r="B1183" s="103" t="s">
        <v>4366</v>
      </c>
      <c r="C1183" s="104"/>
      <c r="D1183" s="72" t="s">
        <v>4377</v>
      </c>
      <c r="E1183" s="71" t="s">
        <v>1665</v>
      </c>
      <c r="F1183" s="104"/>
      <c r="G1183" s="105"/>
      <c r="H1183" s="73" t="s">
        <v>4389</v>
      </c>
      <c r="I1183" s="71" t="s">
        <v>1424</v>
      </c>
      <c r="J1183" s="72" t="s">
        <v>170</v>
      </c>
      <c r="K1183" s="71" t="s">
        <v>12</v>
      </c>
      <c r="L1183" s="106">
        <v>34306.564606741573</v>
      </c>
      <c r="M1183" s="78" t="s">
        <v>1302</v>
      </c>
      <c r="N1183" s="108" t="s">
        <v>1304</v>
      </c>
    </row>
    <row r="1184" spans="2:14" x14ac:dyDescent="0.35">
      <c r="B1184" s="103" t="s">
        <v>4367</v>
      </c>
      <c r="C1184" s="104"/>
      <c r="D1184" s="72" t="s">
        <v>4377</v>
      </c>
      <c r="E1184" s="71" t="s">
        <v>4379</v>
      </c>
      <c r="F1184" s="104"/>
      <c r="G1184" s="105"/>
      <c r="H1184" s="73" t="s">
        <v>4393</v>
      </c>
      <c r="I1184" s="71" t="s">
        <v>1425</v>
      </c>
      <c r="J1184" s="72" t="s">
        <v>170</v>
      </c>
      <c r="K1184" s="71" t="s">
        <v>12</v>
      </c>
      <c r="L1184" s="106">
        <v>71884.02247191011</v>
      </c>
      <c r="M1184" s="107" t="s">
        <v>1303</v>
      </c>
      <c r="N1184" s="109" t="s">
        <v>1304</v>
      </c>
    </row>
    <row r="1185" spans="2:14" x14ac:dyDescent="0.35">
      <c r="B1185" s="103" t="s">
        <v>4368</v>
      </c>
      <c r="C1185" s="104"/>
      <c r="D1185" s="72" t="s">
        <v>4377</v>
      </c>
      <c r="E1185" s="71" t="s">
        <v>391</v>
      </c>
      <c r="F1185" s="104"/>
      <c r="G1185" s="105"/>
      <c r="H1185" s="73" t="s">
        <v>4391</v>
      </c>
      <c r="I1185" s="71" t="s">
        <v>1424</v>
      </c>
      <c r="J1185" s="72" t="s">
        <v>170</v>
      </c>
      <c r="K1185" s="71" t="s">
        <v>12</v>
      </c>
      <c r="L1185" s="106">
        <v>91484.074906367052</v>
      </c>
      <c r="M1185" s="78" t="s">
        <v>1302</v>
      </c>
      <c r="N1185" s="108" t="s">
        <v>1304</v>
      </c>
    </row>
    <row r="1186" spans="2:14" x14ac:dyDescent="0.35">
      <c r="B1186" s="103" t="s">
        <v>4369</v>
      </c>
      <c r="C1186" s="104"/>
      <c r="D1186" s="72" t="s">
        <v>4377</v>
      </c>
      <c r="E1186" s="71" t="s">
        <v>1665</v>
      </c>
      <c r="F1186" s="104"/>
      <c r="G1186" s="105"/>
      <c r="H1186" s="73" t="s">
        <v>4389</v>
      </c>
      <c r="I1186" s="71" t="s">
        <v>1423</v>
      </c>
      <c r="J1186" s="72" t="s">
        <v>173</v>
      </c>
      <c r="K1186" s="71" t="s">
        <v>12</v>
      </c>
      <c r="L1186" s="106">
        <v>392075.08988764044</v>
      </c>
      <c r="M1186" s="78" t="s">
        <v>1302</v>
      </c>
      <c r="N1186" s="109" t="s">
        <v>4090</v>
      </c>
    </row>
    <row r="1187" spans="2:14" x14ac:dyDescent="0.35">
      <c r="B1187" s="103" t="s">
        <v>4370</v>
      </c>
      <c r="C1187" s="104"/>
      <c r="D1187" s="72" t="s">
        <v>4377</v>
      </c>
      <c r="E1187" s="71" t="s">
        <v>1854</v>
      </c>
      <c r="F1187" s="104"/>
      <c r="G1187" s="105"/>
      <c r="H1187" s="73" t="s">
        <v>4388</v>
      </c>
      <c r="I1187" s="71" t="s">
        <v>1425</v>
      </c>
      <c r="J1187" s="72" t="s">
        <v>170</v>
      </c>
      <c r="K1187" s="71" t="s">
        <v>12</v>
      </c>
      <c r="L1187" s="106">
        <v>150298.93258426964</v>
      </c>
      <c r="M1187" s="107" t="s">
        <v>1303</v>
      </c>
      <c r="N1187" s="109" t="s">
        <v>1304</v>
      </c>
    </row>
    <row r="1188" spans="2:14" x14ac:dyDescent="0.35">
      <c r="B1188" s="103" t="s">
        <v>4371</v>
      </c>
      <c r="C1188" s="104"/>
      <c r="D1188" s="72" t="s">
        <v>4377</v>
      </c>
      <c r="E1188" s="71" t="s">
        <v>367</v>
      </c>
      <c r="F1188" s="104"/>
      <c r="G1188" s="105"/>
      <c r="H1188" s="73" t="s">
        <v>4387</v>
      </c>
      <c r="I1188" s="71" t="s">
        <v>1423</v>
      </c>
      <c r="J1188" s="72" t="s">
        <v>173</v>
      </c>
      <c r="K1188" s="71" t="s">
        <v>12</v>
      </c>
      <c r="L1188" s="106">
        <v>99398.573033707857</v>
      </c>
      <c r="M1188" s="78" t="s">
        <v>1302</v>
      </c>
      <c r="N1188" s="109" t="s">
        <v>4090</v>
      </c>
    </row>
    <row r="1189" spans="2:14" x14ac:dyDescent="0.35">
      <c r="B1189" s="103" t="s">
        <v>4372</v>
      </c>
      <c r="C1189" s="104"/>
      <c r="D1189" s="72" t="s">
        <v>4377</v>
      </c>
      <c r="E1189" s="71" t="s">
        <v>391</v>
      </c>
      <c r="F1189" s="104"/>
      <c r="G1189" s="105"/>
      <c r="H1189" s="73" t="s">
        <v>4391</v>
      </c>
      <c r="I1189" s="71" t="s">
        <v>1425</v>
      </c>
      <c r="J1189" s="72" t="s">
        <v>170</v>
      </c>
      <c r="K1189" s="71" t="s">
        <v>12</v>
      </c>
      <c r="L1189" s="106">
        <v>104553.22471910111</v>
      </c>
      <c r="M1189" s="107" t="s">
        <v>1303</v>
      </c>
      <c r="N1189" s="109" t="s">
        <v>1304</v>
      </c>
    </row>
    <row r="1190" spans="2:14" x14ac:dyDescent="0.35">
      <c r="B1190" s="103" t="s">
        <v>4373</v>
      </c>
      <c r="C1190" s="104"/>
      <c r="D1190" s="72" t="s">
        <v>4377</v>
      </c>
      <c r="E1190" s="71" t="s">
        <v>4379</v>
      </c>
      <c r="F1190" s="104"/>
      <c r="G1190" s="105"/>
      <c r="H1190" s="73" t="s">
        <v>4393</v>
      </c>
      <c r="I1190" s="71" t="s">
        <v>1424</v>
      </c>
      <c r="J1190" s="72" t="s">
        <v>170</v>
      </c>
      <c r="K1190" s="71" t="s">
        <v>12</v>
      </c>
      <c r="L1190" s="106">
        <v>62898.534644194755</v>
      </c>
      <c r="M1190" s="78" t="s">
        <v>1302</v>
      </c>
      <c r="N1190" s="108" t="s">
        <v>1304</v>
      </c>
    </row>
  </sheetData>
  <sheetProtection algorithmName="SHA-512" hashValue="W+daP38wzY1efssjtjY63wvkwf7CDmx9ZMxijPOmSam7CEDlRt+GUsimIg4N6h14YuIpR7c9148ALK/6vrCWmA==" saltValue="xVQs2xCRu/Ipi5yzCfp0RQ==" spinCount="100000" sheet="1" sort="0" autoFilter="0" pivotTables="0"/>
  <phoneticPr fontId="9" type="noConversion"/>
  <conditionalFormatting sqref="I821">
    <cfRule type="duplicateValues" dxfId="6" priority="1"/>
    <cfRule type="duplicateValues" dxfId="5" priority="2"/>
  </conditionalFormatting>
  <conditionalFormatting sqref="B13:B1190">
    <cfRule type="duplicateValues" dxfId="4" priority="575"/>
  </conditionalFormatting>
  <conditionalFormatting sqref="B14:B1190">
    <cfRule type="duplicateValues" dxfId="3" priority="577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7278A-AE8A-4546-9F3E-89AFAA879F52}">
  <dimension ref="A1:L24"/>
  <sheetViews>
    <sheetView showGridLines="0" showRowColHeaders="0" workbookViewId="0">
      <selection activeCell="J9" sqref="J9"/>
    </sheetView>
  </sheetViews>
  <sheetFormatPr defaultColWidth="9.1796875" defaultRowHeight="14.5" x14ac:dyDescent="0.35"/>
  <cols>
    <col min="1" max="1" width="16.7265625" style="1" customWidth="1"/>
    <col min="2" max="2" width="14" style="1" bestFit="1" customWidth="1"/>
    <col min="3" max="3" width="18.7265625" style="1" customWidth="1"/>
    <col min="4" max="4" width="61" style="1" customWidth="1"/>
    <col min="5" max="5" width="16.1796875" style="1" customWidth="1"/>
    <col min="6" max="6" width="15.7265625" style="1" customWidth="1"/>
    <col min="7" max="8" width="16.54296875" style="1" customWidth="1"/>
    <col min="9" max="9" width="20.1796875" style="1" customWidth="1"/>
    <col min="10" max="10" width="22.1796875" style="1" customWidth="1"/>
    <col min="11" max="16384" width="9.1796875" style="1"/>
  </cols>
  <sheetData>
    <row r="1" spans="1:12" x14ac:dyDescent="0.3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x14ac:dyDescent="0.35">
      <c r="A2" s="13"/>
      <c r="B2" s="13"/>
      <c r="C2" s="101" t="s">
        <v>1823</v>
      </c>
      <c r="D2" s="102"/>
      <c r="E2" s="102"/>
      <c r="F2" s="102"/>
      <c r="G2" s="102"/>
      <c r="H2" s="102"/>
      <c r="I2" s="13"/>
      <c r="J2" s="13"/>
      <c r="K2" s="13"/>
      <c r="L2" s="13"/>
    </row>
    <row r="3" spans="1:12" x14ac:dyDescent="0.35">
      <c r="A3" s="13"/>
      <c r="B3" s="13"/>
      <c r="C3" s="102"/>
      <c r="D3" s="102"/>
      <c r="E3" s="102"/>
      <c r="F3" s="102"/>
      <c r="G3" s="102"/>
      <c r="H3" s="102"/>
      <c r="I3" s="13"/>
      <c r="J3" s="13"/>
      <c r="K3" s="13"/>
      <c r="L3" s="13"/>
    </row>
    <row r="4" spans="1:12" ht="18" customHeight="1" x14ac:dyDescent="0.35">
      <c r="A4" s="13"/>
      <c r="C4" s="102"/>
      <c r="D4" s="102"/>
      <c r="E4" s="102"/>
      <c r="F4" s="102"/>
      <c r="G4" s="102"/>
      <c r="H4" s="102"/>
      <c r="K4" s="13"/>
      <c r="L4" s="13"/>
    </row>
    <row r="5" spans="1:12" ht="14.25" customHeight="1" x14ac:dyDescent="0.35">
      <c r="A5" s="13"/>
      <c r="K5" s="13"/>
      <c r="L5" s="13"/>
    </row>
    <row r="6" spans="1:12" ht="14.25" customHeight="1" x14ac:dyDescent="0.35">
      <c r="A6" s="13"/>
      <c r="K6" s="13"/>
      <c r="L6" s="13"/>
    </row>
    <row r="7" spans="1:12" ht="14.25" customHeight="1" thickBot="1" x14ac:dyDescent="0.4">
      <c r="A7" s="13"/>
      <c r="K7" s="13"/>
      <c r="L7" s="13"/>
    </row>
    <row r="8" spans="1:12" ht="15" thickBot="1" x14ac:dyDescent="0.4">
      <c r="A8" s="14"/>
      <c r="B8" s="30" t="s">
        <v>134</v>
      </c>
      <c r="C8" s="31" t="s">
        <v>135</v>
      </c>
      <c r="D8" s="32"/>
      <c r="E8" s="32"/>
      <c r="F8" s="32"/>
      <c r="G8" s="32"/>
      <c r="H8" s="32"/>
      <c r="I8" s="33" t="s">
        <v>136</v>
      </c>
      <c r="J8" s="34">
        <v>46173</v>
      </c>
      <c r="K8" s="13"/>
      <c r="L8" s="13"/>
    </row>
    <row r="9" spans="1:12" ht="15" thickBot="1" x14ac:dyDescent="0.4">
      <c r="A9" s="14"/>
      <c r="B9" s="35" t="s">
        <v>137</v>
      </c>
      <c r="C9" s="59" t="s">
        <v>135</v>
      </c>
      <c r="D9" s="60"/>
      <c r="E9" s="60"/>
      <c r="F9" s="28"/>
      <c r="G9" s="28"/>
      <c r="H9" s="60"/>
      <c r="I9" s="15" t="s">
        <v>138</v>
      </c>
      <c r="J9" s="36">
        <f ca="1">TODAY()</f>
        <v>46146</v>
      </c>
      <c r="K9" s="13"/>
      <c r="L9" s="13"/>
    </row>
    <row r="10" spans="1:12" ht="15.75" customHeight="1" x14ac:dyDescent="0.35">
      <c r="A10" s="14"/>
      <c r="B10" s="37" t="s">
        <v>139</v>
      </c>
      <c r="C10" s="3" t="s">
        <v>0</v>
      </c>
      <c r="D10" s="3" t="s">
        <v>140</v>
      </c>
      <c r="E10" s="3" t="s">
        <v>149</v>
      </c>
      <c r="F10" s="3" t="s">
        <v>165</v>
      </c>
      <c r="G10" s="3" t="s">
        <v>1822</v>
      </c>
      <c r="H10" s="61" t="s">
        <v>10</v>
      </c>
      <c r="I10" s="3" t="s">
        <v>141</v>
      </c>
      <c r="J10" s="38" t="s">
        <v>142</v>
      </c>
      <c r="K10" s="13"/>
    </row>
    <row r="11" spans="1:12" ht="17.25" customHeight="1" x14ac:dyDescent="0.35">
      <c r="A11" s="14"/>
      <c r="B11" s="39"/>
      <c r="C11" s="69"/>
      <c r="D11" s="20" t="str">
        <f>IFERROR(VLOOKUP(Tabela2010[[#This Row],[PN]],PNs!B:C,2,FALSE),"")</f>
        <v/>
      </c>
      <c r="E11" s="20" t="str">
        <f>IFERROR(VLOOKUP(Tabela2010[[#This Row],[PN]],PNs!B:E,4,FALSE),"")</f>
        <v/>
      </c>
      <c r="F11" s="20" t="str">
        <f>IFERROR(VLOOKUP(Tabela2010[[#This Row],[PN]],PNs!B:F,5,FALSE),"")</f>
        <v/>
      </c>
      <c r="G11" s="20" t="str">
        <f>IFERROR(VLOOKUP(Tabela2010[[#This Row],[PN]],PNs!B:G,6,FALSE),"")</f>
        <v/>
      </c>
      <c r="H11" s="20" t="str">
        <f>IFERROR(VLOOKUP(Tabela2010[[#This Row],[PN]],PNs!B:H,7,FALSE),"")</f>
        <v/>
      </c>
      <c r="I11" s="19" t="str">
        <f>IFERROR(VLOOKUP(Tabela2010[[#This Row],[PN]],PNs!B:D,3,FALSE),"")</f>
        <v/>
      </c>
      <c r="J11" s="40" t="str">
        <f>IFERROR(Tabela2010[[#This Row],[PREÇO]]*Tabela2010[[#This Row],[QTA]],"")</f>
        <v/>
      </c>
      <c r="K11" s="13"/>
    </row>
    <row r="12" spans="1:12" ht="17.25" customHeight="1" x14ac:dyDescent="0.35">
      <c r="A12" s="14"/>
      <c r="B12" s="39"/>
      <c r="C12" s="18"/>
      <c r="D12" s="20" t="str">
        <f>IFERROR(VLOOKUP(Tabela2010[[#This Row],[PN]],PNs!B:C,2,FALSE),"")</f>
        <v/>
      </c>
      <c r="E12" s="20" t="str">
        <f>IFERROR(VLOOKUP(Tabela2010[[#This Row],[PN]],PNs!B:E,4,FALSE),"")</f>
        <v/>
      </c>
      <c r="F12" s="20" t="str">
        <f>IFERROR(VLOOKUP(Tabela2010[[#This Row],[PN]],PNs!B:F,5,FALSE),"")</f>
        <v/>
      </c>
      <c r="G12" s="20" t="str">
        <f>IFERROR(VLOOKUP(Tabela2010[[#This Row],[PN]],PNs!B:G,6,FALSE),"")</f>
        <v/>
      </c>
      <c r="H12" s="20" t="str">
        <f>IFERROR(VLOOKUP(Tabela2010[[#This Row],[PN]],PNs!B:H,7,FALSE),"")</f>
        <v/>
      </c>
      <c r="I12" s="19" t="str">
        <f>IFERROR(VLOOKUP(Tabela2010[[#This Row],[PN]],PNs!B:D,3,FALSE),"")</f>
        <v/>
      </c>
      <c r="J12" s="40" t="str">
        <f>IFERROR(Tabela2010[[#This Row],[PREÇO]]*Tabela2010[[#This Row],[QTA]],"")</f>
        <v/>
      </c>
      <c r="K12" s="13"/>
    </row>
    <row r="13" spans="1:12" ht="17.25" customHeight="1" x14ac:dyDescent="0.35">
      <c r="A13" s="14"/>
      <c r="B13" s="39"/>
      <c r="C13" s="18"/>
      <c r="D13" s="20" t="str">
        <f>IFERROR(VLOOKUP(Tabela2010[[#This Row],[PN]],PNs!B:C,2,FALSE),"")</f>
        <v/>
      </c>
      <c r="E13" s="20" t="str">
        <f>IFERROR(VLOOKUP(Tabela2010[[#This Row],[PN]],PNs!B:E,4,FALSE),"")</f>
        <v/>
      </c>
      <c r="F13" s="20" t="str">
        <f>IFERROR(VLOOKUP(Tabela2010[[#This Row],[PN]],PNs!B:F,5,FALSE),"")</f>
        <v/>
      </c>
      <c r="G13" s="20" t="str">
        <f>IFERROR(VLOOKUP(Tabela2010[[#This Row],[PN]],PNs!B:G,6,FALSE),"")</f>
        <v/>
      </c>
      <c r="H13" s="20" t="str">
        <f>IFERROR(VLOOKUP(Tabela2010[[#This Row],[PN]],PNs!B:H,7,FALSE),"")</f>
        <v/>
      </c>
      <c r="I13" s="19" t="str">
        <f>IFERROR(VLOOKUP(Tabela2010[[#This Row],[PN]],PNs!B:D,3,FALSE),"")</f>
        <v/>
      </c>
      <c r="J13" s="40" t="str">
        <f>IFERROR(Tabela2010[[#This Row],[PREÇO]]*Tabela2010[[#This Row],[QTA]],"")</f>
        <v/>
      </c>
      <c r="K13" s="13"/>
    </row>
    <row r="14" spans="1:12" ht="17.25" customHeight="1" x14ac:dyDescent="0.35">
      <c r="A14" s="14"/>
      <c r="B14" s="39"/>
      <c r="C14" s="18"/>
      <c r="D14" s="20" t="str">
        <f>IFERROR(VLOOKUP(Tabela2010[[#This Row],[PN]],PNs!B:C,2,FALSE),"")</f>
        <v/>
      </c>
      <c r="E14" s="20" t="str">
        <f>IFERROR(VLOOKUP(Tabela2010[[#This Row],[PN]],PNs!B:E,4,FALSE),"")</f>
        <v/>
      </c>
      <c r="F14" s="20" t="str">
        <f>IFERROR(VLOOKUP(Tabela2010[[#This Row],[PN]],PNs!B:F,5,FALSE),"")</f>
        <v/>
      </c>
      <c r="G14" s="20" t="str">
        <f>IFERROR(VLOOKUP(Tabela2010[[#This Row],[PN]],PNs!B:G,6,FALSE),"")</f>
        <v/>
      </c>
      <c r="H14" s="20" t="str">
        <f>IFERROR(VLOOKUP(Tabela2010[[#This Row],[PN]],PNs!B:H,7,FALSE),"")</f>
        <v/>
      </c>
      <c r="I14" s="19" t="str">
        <f>IFERROR(VLOOKUP(Tabela2010[[#This Row],[PN]],PNs!B:D,3,FALSE),"")</f>
        <v/>
      </c>
      <c r="J14" s="40" t="str">
        <f>IFERROR(Tabela2010[[#This Row],[PREÇO]]*Tabela2010[[#This Row],[QTA]],"")</f>
        <v/>
      </c>
      <c r="K14" s="13"/>
    </row>
    <row r="15" spans="1:12" ht="17.25" customHeight="1" x14ac:dyDescent="0.35">
      <c r="A15" s="14"/>
      <c r="B15" s="39"/>
      <c r="C15" s="18"/>
      <c r="D15" s="20" t="str">
        <f>IFERROR(VLOOKUP(Tabela2010[[#This Row],[PN]],PNs!B:C,2,FALSE),"")</f>
        <v/>
      </c>
      <c r="E15" s="20" t="str">
        <f>IFERROR(VLOOKUP(Tabela2010[[#This Row],[PN]],PNs!B:E,4,FALSE),"")</f>
        <v/>
      </c>
      <c r="F15" s="20" t="str">
        <f>IFERROR(VLOOKUP(Tabela2010[[#This Row],[PN]],PNs!B:F,5,FALSE),"")</f>
        <v/>
      </c>
      <c r="G15" s="20" t="str">
        <f>IFERROR(VLOOKUP(Tabela2010[[#This Row],[PN]],PNs!B:G,6,FALSE),"")</f>
        <v/>
      </c>
      <c r="H15" s="20" t="str">
        <f>IFERROR(VLOOKUP(Tabela2010[[#This Row],[PN]],PNs!B:H,7,FALSE),"")</f>
        <v/>
      </c>
      <c r="I15" s="19" t="str">
        <f>IFERROR(VLOOKUP(Tabela2010[[#This Row],[PN]],PNs!B:D,3,FALSE),"")</f>
        <v/>
      </c>
      <c r="J15" s="40" t="str">
        <f>IFERROR(Tabela2010[[#This Row],[PREÇO]]*Tabela2010[[#This Row],[QTA]],"")</f>
        <v/>
      </c>
      <c r="K15" s="13"/>
    </row>
    <row r="16" spans="1:12" ht="17.25" customHeight="1" x14ac:dyDescent="0.35">
      <c r="A16" s="14"/>
      <c r="B16" s="39"/>
      <c r="C16" s="18"/>
      <c r="D16" s="20" t="str">
        <f>IFERROR(VLOOKUP(Tabela2010[[#This Row],[PN]],PNs!B:C,2,FALSE),"")</f>
        <v/>
      </c>
      <c r="E16" s="20" t="str">
        <f>IFERROR(VLOOKUP(Tabela2010[[#This Row],[PN]],PNs!B:E,4,FALSE),"")</f>
        <v/>
      </c>
      <c r="F16" s="20" t="str">
        <f>IFERROR(VLOOKUP(Tabela2010[[#This Row],[PN]],PNs!B:F,5,FALSE),"")</f>
        <v/>
      </c>
      <c r="G16" s="20" t="str">
        <f>IFERROR(VLOOKUP(Tabela2010[[#This Row],[PN]],PNs!B:G,6,FALSE),"")</f>
        <v/>
      </c>
      <c r="H16" s="20" t="str">
        <f>IFERROR(VLOOKUP(Tabela2010[[#This Row],[PN]],PNs!B:H,7,FALSE),"")</f>
        <v/>
      </c>
      <c r="I16" s="19" t="str">
        <f>IFERROR(VLOOKUP(Tabela2010[[#This Row],[PN]],PNs!B:D,3,FALSE),"")</f>
        <v/>
      </c>
      <c r="J16" s="40" t="str">
        <f>IFERROR(Tabela2010[[#This Row],[PREÇO]]*Tabela2010[[#This Row],[QTA]],"")</f>
        <v/>
      </c>
      <c r="K16" s="13"/>
    </row>
    <row r="17" spans="1:11" ht="17.25" customHeight="1" x14ac:dyDescent="0.35">
      <c r="A17" s="14"/>
      <c r="B17" s="39"/>
      <c r="C17" s="18"/>
      <c r="D17" s="20" t="str">
        <f>IFERROR(VLOOKUP(Tabela2010[[#This Row],[PN]],PNs!B:C,2,FALSE),"")</f>
        <v/>
      </c>
      <c r="E17" s="20" t="str">
        <f>IFERROR(VLOOKUP(Tabela2010[[#This Row],[PN]],PNs!B:E,4,FALSE),"")</f>
        <v/>
      </c>
      <c r="F17" s="20" t="str">
        <f>IFERROR(VLOOKUP(Tabela2010[[#This Row],[PN]],PNs!B:F,5,FALSE),"")</f>
        <v/>
      </c>
      <c r="G17" s="20" t="str">
        <f>IFERROR(VLOOKUP(Tabela2010[[#This Row],[PN]],PNs!B:G,6,FALSE),"")</f>
        <v/>
      </c>
      <c r="H17" s="20" t="str">
        <f>IFERROR(VLOOKUP(Tabela2010[[#This Row],[PN]],PNs!B:H,7,FALSE),"")</f>
        <v/>
      </c>
      <c r="I17" s="19" t="str">
        <f>IFERROR(VLOOKUP(Tabela2010[[#This Row],[PN]],PNs!B:D,3,FALSE),"")</f>
        <v/>
      </c>
      <c r="J17" s="40" t="str">
        <f>IFERROR(Tabela2010[[#This Row],[PREÇO]]*Tabela2010[[#This Row],[QTA]],"")</f>
        <v/>
      </c>
      <c r="K17" s="13"/>
    </row>
    <row r="18" spans="1:11" ht="17.25" customHeight="1" x14ac:dyDescent="0.35">
      <c r="A18" s="14"/>
      <c r="B18" s="39"/>
      <c r="C18" s="18"/>
      <c r="D18" s="20" t="str">
        <f>IFERROR(VLOOKUP(Tabela2010[[#This Row],[PN]],PNs!B:C,2,FALSE),"")</f>
        <v/>
      </c>
      <c r="E18" s="20" t="str">
        <f>IFERROR(VLOOKUP(Tabela2010[[#This Row],[PN]],PNs!B:E,4,FALSE),"")</f>
        <v/>
      </c>
      <c r="F18" s="20" t="str">
        <f>IFERROR(VLOOKUP(Tabela2010[[#This Row],[PN]],PNs!B:F,5,FALSE),"")</f>
        <v/>
      </c>
      <c r="G18" s="20" t="str">
        <f>IFERROR(VLOOKUP(Tabela2010[[#This Row],[PN]],PNs!B:G,6,FALSE),"")</f>
        <v/>
      </c>
      <c r="H18" s="20" t="str">
        <f>IFERROR(VLOOKUP(Tabela2010[[#This Row],[PN]],PNs!B:H,7,FALSE),"")</f>
        <v/>
      </c>
      <c r="I18" s="19" t="str">
        <f>IFERROR(VLOOKUP(Tabela2010[[#This Row],[PN]],PNs!B:D,3,FALSE),"")</f>
        <v/>
      </c>
      <c r="J18" s="40" t="str">
        <f>IFERROR(Tabela2010[[#This Row],[PREÇO]]*Tabela2010[[#This Row],[QTA]],"")</f>
        <v/>
      </c>
      <c r="K18" s="13"/>
    </row>
    <row r="19" spans="1:11" ht="17.25" customHeight="1" x14ac:dyDescent="0.35">
      <c r="A19" s="14"/>
      <c r="B19" s="39"/>
      <c r="C19" s="18"/>
      <c r="D19" s="20" t="str">
        <f>IFERROR(VLOOKUP(Tabela2010[[#This Row],[PN]],PNs!B:C,2,FALSE),"")</f>
        <v/>
      </c>
      <c r="E19" s="20" t="str">
        <f>IFERROR(VLOOKUP(Tabela2010[[#This Row],[PN]],PNs!B:E,4,FALSE),"")</f>
        <v/>
      </c>
      <c r="F19" s="20" t="str">
        <f>IFERROR(VLOOKUP(Tabela2010[[#This Row],[PN]],PNs!B:F,5,FALSE),"")</f>
        <v/>
      </c>
      <c r="G19" s="20" t="str">
        <f>IFERROR(VLOOKUP(Tabela2010[[#This Row],[PN]],PNs!B:G,6,FALSE),"")</f>
        <v/>
      </c>
      <c r="H19" s="20" t="str">
        <f>IFERROR(VLOOKUP(Tabela2010[[#This Row],[PN]],PNs!B:H,7,FALSE),"")</f>
        <v/>
      </c>
      <c r="I19" s="19" t="str">
        <f>IFERROR(VLOOKUP(Tabela2010[[#This Row],[PN]],PNs!B:D,3,FALSE),"")</f>
        <v/>
      </c>
      <c r="J19" s="40" t="str">
        <f>IFERROR(Tabela2010[[#This Row],[PREÇO]]*Tabela2010[[#This Row],[QTA]],"")</f>
        <v/>
      </c>
      <c r="K19" s="13"/>
    </row>
    <row r="20" spans="1:11" ht="17.25" customHeight="1" x14ac:dyDescent="0.35">
      <c r="A20" s="14"/>
      <c r="B20" s="39"/>
      <c r="C20" s="18"/>
      <c r="D20" s="20" t="str">
        <f>IFERROR(VLOOKUP(Tabela2010[[#This Row],[PN]],PNs!B:C,2,FALSE),"")</f>
        <v/>
      </c>
      <c r="E20" s="20" t="str">
        <f>IFERROR(VLOOKUP(Tabela2010[[#This Row],[PN]],PNs!B:E,4,FALSE),"")</f>
        <v/>
      </c>
      <c r="F20" s="20" t="str">
        <f>IFERROR(VLOOKUP(Tabela2010[[#This Row],[PN]],PNs!B:F,5,FALSE),"")</f>
        <v/>
      </c>
      <c r="G20" s="20" t="str">
        <f>IFERROR(VLOOKUP(Tabela2010[[#This Row],[PN]],PNs!B:G,6,FALSE),"")</f>
        <v/>
      </c>
      <c r="H20" s="20" t="str">
        <f>IFERROR(VLOOKUP(Tabela2010[[#This Row],[PN]],PNs!B:H,7,FALSE),"")</f>
        <v/>
      </c>
      <c r="I20" s="19" t="str">
        <f>IFERROR(VLOOKUP(Tabela2010[[#This Row],[PN]],PNs!B:D,3,FALSE),"")</f>
        <v/>
      </c>
      <c r="J20" s="40" t="str">
        <f>IFERROR(Tabela2010[[#This Row],[PREÇO]]*Tabela2010[[#This Row],[QTA]],"")</f>
        <v/>
      </c>
      <c r="K20" s="13"/>
    </row>
    <row r="21" spans="1:11" ht="17.25" customHeight="1" x14ac:dyDescent="0.35">
      <c r="A21" s="13"/>
      <c r="B21" s="39"/>
      <c r="C21" s="18"/>
      <c r="D21" s="20" t="str">
        <f>IFERROR(VLOOKUP(Tabela2010[[#This Row],[PN]],PNs!B:C,2,FALSE),"")</f>
        <v/>
      </c>
      <c r="E21" s="20" t="str">
        <f>IFERROR(VLOOKUP(Tabela2010[[#This Row],[PN]],PNs!B:E,4,FALSE),"")</f>
        <v/>
      </c>
      <c r="F21" s="20" t="str">
        <f>IFERROR(VLOOKUP(Tabela2010[[#This Row],[PN]],PNs!B:F,5,FALSE),"")</f>
        <v/>
      </c>
      <c r="G21" s="20" t="str">
        <f>IFERROR(VLOOKUP(Tabela2010[[#This Row],[PN]],PNs!B:G,6,FALSE),"")</f>
        <v/>
      </c>
      <c r="H21" s="20" t="str">
        <f>IFERROR(VLOOKUP(Tabela2010[[#This Row],[PN]],PNs!B:H,7,FALSE),"")</f>
        <v/>
      </c>
      <c r="I21" s="19" t="str">
        <f>IFERROR(VLOOKUP(Tabela2010[[#This Row],[PN]],PNs!B:D,3,FALSE),"")</f>
        <v/>
      </c>
      <c r="J21" s="40" t="str">
        <f>IFERROR(Tabela2010[[#This Row],[PREÇO]]*Tabela2010[[#This Row],[QTA]],"")</f>
        <v/>
      </c>
      <c r="K21" s="13"/>
    </row>
    <row r="22" spans="1:11" ht="17.25" customHeight="1" x14ac:dyDescent="0.35">
      <c r="A22" s="13"/>
      <c r="B22" s="39"/>
      <c r="C22" s="18"/>
      <c r="D22" s="20" t="str">
        <f>IFERROR(VLOOKUP(Tabela2010[[#This Row],[PN]],PNs!B:C,2,FALSE),"")</f>
        <v/>
      </c>
      <c r="E22" s="20" t="str">
        <f>IFERROR(VLOOKUP(Tabela2010[[#This Row],[PN]],PNs!B:E,4,FALSE),"")</f>
        <v/>
      </c>
      <c r="F22" s="20" t="str">
        <f>IFERROR(VLOOKUP(Tabela2010[[#This Row],[PN]],PNs!B:F,5,FALSE),"")</f>
        <v/>
      </c>
      <c r="G22" s="20" t="str">
        <f>IFERROR(VLOOKUP(Tabela2010[[#This Row],[PN]],PNs!B:G,6,FALSE),"")</f>
        <v/>
      </c>
      <c r="H22" s="20" t="str">
        <f>IFERROR(VLOOKUP(Tabela2010[[#This Row],[PN]],PNs!B:H,7,FALSE),"")</f>
        <v/>
      </c>
      <c r="I22" s="19" t="str">
        <f>IFERROR(VLOOKUP(Tabela2010[[#This Row],[PN]],PNs!B:D,3,FALSE),"")</f>
        <v/>
      </c>
      <c r="J22" s="40" t="str">
        <f>IFERROR(Tabela2010[[#This Row],[PREÇO]]*Tabela2010[[#This Row],[QTA]],"")</f>
        <v/>
      </c>
      <c r="K22" s="13"/>
    </row>
    <row r="23" spans="1:11" ht="15.75" customHeight="1" thickBot="1" x14ac:dyDescent="0.4">
      <c r="B23" s="41"/>
      <c r="C23" s="42"/>
      <c r="D23" s="43" t="str">
        <f>IFERROR(VLOOKUP(Tabela2010[[#This Row],[PN]],PNs!B:C,2,FALSE),"")</f>
        <v/>
      </c>
      <c r="E23" s="43" t="str">
        <f>IFERROR(VLOOKUP(Tabela2010[[#This Row],[PN]],PNs!B:E,4,FALSE),"")</f>
        <v/>
      </c>
      <c r="F23" s="44" t="str">
        <f>IFERROR(VLOOKUP(Tabela2010[[#This Row],[PN]],PNs!B:F,5,FALSE),"")</f>
        <v/>
      </c>
      <c r="G23" s="44" t="str">
        <f>IFERROR(VLOOKUP(Tabela2010[[#This Row],[PN]],PNs!B:G,6,FALSE),"")</f>
        <v/>
      </c>
      <c r="H23" s="44" t="str">
        <f>IFERROR(VLOOKUP(Tabela2010[[#This Row],[PN]],PNs!B:H,7,FALSE),"")</f>
        <v/>
      </c>
      <c r="I23" s="45" t="s">
        <v>143</v>
      </c>
      <c r="J23" s="46">
        <f>IFERROR(SUM(J11:J22),"")</f>
        <v>0</v>
      </c>
    </row>
    <row r="24" spans="1:11" ht="15.75" customHeight="1" x14ac:dyDescent="0.35"/>
  </sheetData>
  <sheetProtection sort="0" autoFilter="0" pivotTables="0"/>
  <mergeCells count="1">
    <mergeCell ref="C2:H4"/>
  </mergeCells>
  <conditionalFormatting sqref="H11:H23">
    <cfRule type="containsText" dxfId="1" priority="1" operator="containsText" text="EDUCATIONAL">
      <formula>NOT(ISERROR(SEARCH("EDUCATIONAL",H11)))</formula>
    </cfRule>
    <cfRule type="containsText" dxfId="0" priority="2" operator="containsText" text="COMMERCIAL">
      <formula>NOT(ISERROR(SEARCH("COMMERCIAL",H11)))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00781-630A-4B9F-96D4-17CD788EF850}">
  <sheetPr filterMode="1"/>
  <dimension ref="A1:H2351"/>
  <sheetViews>
    <sheetView showGridLines="0" workbookViewId="0">
      <pane xSplit="1" ySplit="1" topLeftCell="B2333" activePane="bottomRight" state="frozen"/>
      <selection pane="topRight" activeCell="B1" sqref="B1"/>
      <selection pane="bottomLeft" activeCell="A2" sqref="A2"/>
      <selection pane="bottomRight" activeCell="E2337" sqref="E2337:H2351"/>
    </sheetView>
  </sheetViews>
  <sheetFormatPr defaultRowHeight="14.5" x14ac:dyDescent="0.35"/>
  <cols>
    <col min="2" max="2" width="31.453125" bestFit="1" customWidth="1"/>
    <col min="3" max="3" width="89.453125" bestFit="1" customWidth="1"/>
    <col min="5" max="5" width="14.26953125" bestFit="1" customWidth="1"/>
  </cols>
  <sheetData>
    <row r="1" spans="1:8" ht="15" thickBot="1" x14ac:dyDescent="0.4">
      <c r="A1" s="16" t="s">
        <v>144</v>
      </c>
      <c r="B1" s="16" t="s">
        <v>145</v>
      </c>
      <c r="C1" s="16" t="s">
        <v>146</v>
      </c>
      <c r="D1" s="17" t="s">
        <v>5</v>
      </c>
      <c r="E1" s="16" t="s">
        <v>147</v>
      </c>
      <c r="F1" s="27" t="s">
        <v>164</v>
      </c>
      <c r="G1" s="27" t="s">
        <v>165</v>
      </c>
      <c r="H1" t="s">
        <v>10</v>
      </c>
    </row>
    <row r="2" spans="1:8" hidden="1" x14ac:dyDescent="0.35">
      <c r="B2" t="s">
        <v>13</v>
      </c>
      <c r="C2" t="s">
        <v>17</v>
      </c>
      <c r="D2">
        <f>VLOOKUP(B2,Tabela155[[#All],[PN]:[Valor]],6,FALSE)</f>
        <v>10638.943820224718</v>
      </c>
      <c r="E2" t="s">
        <v>148</v>
      </c>
      <c r="F2" t="str">
        <f>IFERROR(VLOOKUP(B2,NCE!B:J,8,FALSE),"")</f>
        <v/>
      </c>
      <c r="G2" t="str">
        <f>IFERROR(VLOOKUP(B2,NCE!B:K,9,FALSE),"")</f>
        <v/>
      </c>
      <c r="H2" t="str">
        <f>VLOOKUP(B2,'Perpetuo CORP'!B:L,11,FALSE)</f>
        <v>Commercial</v>
      </c>
    </row>
    <row r="3" spans="1:8" hidden="1" x14ac:dyDescent="0.35">
      <c r="B3" t="s">
        <v>18</v>
      </c>
      <c r="C3" t="s">
        <v>21</v>
      </c>
      <c r="D3">
        <f>VLOOKUP(B3,Tabela155[[#All],[PN]:[Valor]],6,FALSE)</f>
        <v>186149.42696629211</v>
      </c>
      <c r="E3" t="s">
        <v>148</v>
      </c>
      <c r="F3" t="str">
        <f>IFERROR(VLOOKUP(B3,NCE!B:J,8,FALSE),"")</f>
        <v/>
      </c>
      <c r="G3" t="str">
        <f>IFERROR(VLOOKUP(B3,NCE!B:K,9,FALSE),"")</f>
        <v/>
      </c>
      <c r="H3" t="str">
        <f>VLOOKUP(B3,'Perpetuo CORP'!B:L,11,FALSE)</f>
        <v>Commercial</v>
      </c>
    </row>
    <row r="4" spans="1:8" hidden="1" x14ac:dyDescent="0.35">
      <c r="B4" t="s">
        <v>22</v>
      </c>
      <c r="C4" t="s">
        <v>25</v>
      </c>
      <c r="D4">
        <f>VLOOKUP(B4,Tabela155[[#All],[PN]:[Valor]],6,FALSE)</f>
        <v>42677.550561797747</v>
      </c>
      <c r="E4" t="s">
        <v>148</v>
      </c>
      <c r="F4" t="str">
        <f>IFERROR(VLOOKUP(B4,NCE!B:J,8,FALSE),"")</f>
        <v/>
      </c>
      <c r="G4" t="str">
        <f>IFERROR(VLOOKUP(B4,NCE!B:K,9,FALSE),"")</f>
        <v/>
      </c>
      <c r="H4" t="str">
        <f>VLOOKUP(B4,'Perpetuo CORP'!B:L,11,FALSE)</f>
        <v>Commercial</v>
      </c>
    </row>
    <row r="5" spans="1:8" hidden="1" x14ac:dyDescent="0.35">
      <c r="B5" t="s">
        <v>26</v>
      </c>
      <c r="C5" t="s">
        <v>27</v>
      </c>
      <c r="D5">
        <f>VLOOKUP(B5,Tabela155[[#All],[PN]:[Valor]],6,FALSE)</f>
        <v>37508.382022471909</v>
      </c>
      <c r="E5" t="s">
        <v>148</v>
      </c>
      <c r="F5" t="str">
        <f>IFERROR(VLOOKUP(B5,NCE!B:J,8,FALSE),"")</f>
        <v/>
      </c>
      <c r="G5" t="str">
        <f>IFERROR(VLOOKUP(B5,NCE!B:K,9,FALSE),"")</f>
        <v/>
      </c>
      <c r="H5" t="str">
        <f>VLOOKUP(B5,'Perpetuo CORP'!B:L,11,FALSE)</f>
        <v>Commercial</v>
      </c>
    </row>
    <row r="6" spans="1:8" hidden="1" x14ac:dyDescent="0.35">
      <c r="B6" t="s">
        <v>30</v>
      </c>
      <c r="C6" t="s">
        <v>34</v>
      </c>
      <c r="D6">
        <f>VLOOKUP(B6,Tabela155[[#All],[PN]:[Valor]],6,FALSE)</f>
        <v>395.08988764044943</v>
      </c>
      <c r="E6" t="s">
        <v>148</v>
      </c>
      <c r="F6" t="str">
        <f>IFERROR(VLOOKUP(B6,NCE!B:J,8,FALSE),"")</f>
        <v/>
      </c>
      <c r="G6" t="str">
        <f>IFERROR(VLOOKUP(B6,NCE!B:K,9,FALSE),"")</f>
        <v/>
      </c>
      <c r="H6" t="str">
        <f>VLOOKUP(B6,'Perpetuo CORP'!B:L,11,FALSE)</f>
        <v>Commercial</v>
      </c>
    </row>
    <row r="7" spans="1:8" hidden="1" x14ac:dyDescent="0.35">
      <c r="B7" t="s">
        <v>35</v>
      </c>
      <c r="C7" t="s">
        <v>37</v>
      </c>
      <c r="D7">
        <f>VLOOKUP(B7,Tabela155[[#All],[PN]:[Valor]],6,FALSE)</f>
        <v>504.39325842696633</v>
      </c>
      <c r="E7" t="s">
        <v>148</v>
      </c>
      <c r="F7" t="str">
        <f>IFERROR(VLOOKUP(B7,NCE!B:J,8,FALSE),"")</f>
        <v/>
      </c>
      <c r="G7" t="str">
        <f>IFERROR(VLOOKUP(B7,NCE!B:K,9,FALSE),"")</f>
        <v/>
      </c>
      <c r="H7" t="str">
        <f>VLOOKUP(B7,'Perpetuo CORP'!B:L,11,FALSE)</f>
        <v>Commercial</v>
      </c>
    </row>
    <row r="8" spans="1:8" hidden="1" x14ac:dyDescent="0.35">
      <c r="B8" t="s">
        <v>38</v>
      </c>
      <c r="C8" t="s">
        <v>39</v>
      </c>
      <c r="D8">
        <f>VLOOKUP(B8,Tabela155[[#All],[PN]:[Valor]],6,FALSE)</f>
        <v>6565.0786516853932</v>
      </c>
      <c r="E8" t="s">
        <v>148</v>
      </c>
      <c r="F8" t="str">
        <f>IFERROR(VLOOKUP(B8,NCE!B:J,8,FALSE),"")</f>
        <v/>
      </c>
      <c r="G8" t="str">
        <f>IFERROR(VLOOKUP(B8,NCE!B:K,9,FALSE),"")</f>
        <v/>
      </c>
      <c r="H8" t="str">
        <f>VLOOKUP(B8,'Perpetuo CORP'!B:L,11,FALSE)</f>
        <v>Commercial</v>
      </c>
    </row>
    <row r="9" spans="1:8" hidden="1" x14ac:dyDescent="0.35">
      <c r="B9" t="s">
        <v>41</v>
      </c>
      <c r="C9" t="s">
        <v>44</v>
      </c>
      <c r="D9">
        <f>VLOOKUP(B9,Tabela155[[#All],[PN]:[Valor]],6,FALSE)</f>
        <v>630.76404494382018</v>
      </c>
      <c r="E9" t="s">
        <v>148</v>
      </c>
      <c r="F9" t="str">
        <f>IFERROR(VLOOKUP(B9,NCE!B:J,8,FALSE),"")</f>
        <v/>
      </c>
      <c r="G9" t="str">
        <f>IFERROR(VLOOKUP(B9,NCE!B:K,9,FALSE),"")</f>
        <v/>
      </c>
      <c r="H9" t="str">
        <f>VLOOKUP(B9,'Perpetuo CORP'!B:L,11,FALSE)</f>
        <v>Commercial</v>
      </c>
    </row>
    <row r="10" spans="1:8" hidden="1" x14ac:dyDescent="0.35">
      <c r="B10" t="s">
        <v>45</v>
      </c>
      <c r="C10" t="s">
        <v>46</v>
      </c>
      <c r="D10">
        <f>VLOOKUP(B10,Tabela155[[#All],[PN]:[Valor]],6,FALSE)</f>
        <v>816.37078651685397</v>
      </c>
      <c r="E10" t="s">
        <v>148</v>
      </c>
      <c r="F10" t="str">
        <f>IFERROR(VLOOKUP(B10,NCE!B:J,8,FALSE),"")</f>
        <v/>
      </c>
      <c r="G10" t="str">
        <f>IFERROR(VLOOKUP(B10,NCE!B:K,9,FALSE),"")</f>
        <v/>
      </c>
      <c r="H10" t="str">
        <f>VLOOKUP(B10,'Perpetuo CORP'!B:L,11,FALSE)</f>
        <v>Commercial</v>
      </c>
    </row>
    <row r="11" spans="1:8" hidden="1" x14ac:dyDescent="0.35">
      <c r="B11" t="s">
        <v>47</v>
      </c>
      <c r="C11" t="s">
        <v>48</v>
      </c>
      <c r="D11">
        <f>VLOOKUP(B11,Tabela155[[#All],[PN]:[Valor]],6,FALSE)</f>
        <v>52459.134831460673</v>
      </c>
      <c r="E11" t="s">
        <v>148</v>
      </c>
      <c r="F11" t="str">
        <f>IFERROR(VLOOKUP(B11,NCE!B:J,8,FALSE),"")</f>
        <v/>
      </c>
      <c r="G11" t="str">
        <f>IFERROR(VLOOKUP(B11,NCE!B:K,9,FALSE),"")</f>
        <v/>
      </c>
      <c r="H11" t="str">
        <f>VLOOKUP(B11,'Perpetuo CORP'!B:L,11,FALSE)</f>
        <v>Commercial</v>
      </c>
    </row>
    <row r="12" spans="1:8" hidden="1" x14ac:dyDescent="0.35">
      <c r="B12" t="s">
        <v>50</v>
      </c>
      <c r="C12" t="s">
        <v>53</v>
      </c>
      <c r="D12">
        <f>VLOOKUP(B12,Tabela155[[#All],[PN]:[Valor]],6,FALSE)</f>
        <v>1565.5505617977526</v>
      </c>
      <c r="E12" t="s">
        <v>148</v>
      </c>
      <c r="F12" t="str">
        <f>IFERROR(VLOOKUP(B12,NCE!B:J,8,FALSE),"")</f>
        <v/>
      </c>
      <c r="G12" t="str">
        <f>IFERROR(VLOOKUP(B12,NCE!B:K,9,FALSE),"")</f>
        <v/>
      </c>
      <c r="H12" t="str">
        <f>VLOOKUP(B12,'Perpetuo CORP'!B:L,11,FALSE)</f>
        <v>Commercial</v>
      </c>
    </row>
    <row r="13" spans="1:8" hidden="1" x14ac:dyDescent="0.35">
      <c r="B13" t="s">
        <v>54</v>
      </c>
      <c r="C13" t="s">
        <v>55</v>
      </c>
      <c r="D13">
        <f>VLOOKUP(B13,Tabela155[[#All],[PN]:[Valor]],6,FALSE)</f>
        <v>2036.9325842696628</v>
      </c>
      <c r="E13" t="s">
        <v>148</v>
      </c>
      <c r="F13" t="str">
        <f>IFERROR(VLOOKUP(B13,NCE!B:J,8,FALSE),"")</f>
        <v/>
      </c>
      <c r="G13" t="str">
        <f>IFERROR(VLOOKUP(B13,NCE!B:K,9,FALSE),"")</f>
        <v/>
      </c>
      <c r="H13" t="str">
        <f>VLOOKUP(B13,'Perpetuo CORP'!B:L,11,FALSE)</f>
        <v>Commercial</v>
      </c>
    </row>
    <row r="14" spans="1:8" hidden="1" x14ac:dyDescent="0.35">
      <c r="B14" t="s">
        <v>56</v>
      </c>
      <c r="C14" t="s">
        <v>59</v>
      </c>
      <c r="D14">
        <f>VLOOKUP(B14,Tabela155[[#All],[PN]:[Valor]],6,FALSE)</f>
        <v>774.23595505617982</v>
      </c>
      <c r="E14" t="s">
        <v>148</v>
      </c>
      <c r="F14" t="str">
        <f>IFERROR(VLOOKUP(B14,NCE!B:J,8,FALSE),"")</f>
        <v/>
      </c>
      <c r="G14" t="str">
        <f>IFERROR(VLOOKUP(B14,NCE!B:K,9,FALSE),"")</f>
        <v/>
      </c>
      <c r="H14" t="str">
        <f>VLOOKUP(B14,'Perpetuo CORP'!B:L,11,FALSE)</f>
        <v>Commercial</v>
      </c>
    </row>
    <row r="15" spans="1:8" hidden="1" x14ac:dyDescent="0.35">
      <c r="B15" t="s">
        <v>60</v>
      </c>
      <c r="C15" t="s">
        <v>61</v>
      </c>
      <c r="D15">
        <f>VLOOKUP(B15,Tabela155[[#All],[PN]:[Valor]],6,FALSE)</f>
        <v>1009.9213483146068</v>
      </c>
      <c r="E15" t="s">
        <v>148</v>
      </c>
      <c r="F15" t="str">
        <f>IFERROR(VLOOKUP(B15,NCE!B:J,8,FALSE),"")</f>
        <v/>
      </c>
      <c r="G15" t="str">
        <f>IFERROR(VLOOKUP(B15,NCE!B:K,9,FALSE),"")</f>
        <v/>
      </c>
      <c r="H15" t="str">
        <f>VLOOKUP(B15,'Perpetuo CORP'!B:L,11,FALSE)</f>
        <v>Commercial</v>
      </c>
    </row>
    <row r="16" spans="1:8" hidden="1" x14ac:dyDescent="0.35">
      <c r="B16" t="s">
        <v>62</v>
      </c>
      <c r="C16" t="s">
        <v>63</v>
      </c>
      <c r="D16">
        <f>VLOOKUP(B16,Tabela155[[#All],[PN]:[Valor]],6,FALSE)</f>
        <v>62947.775280898873</v>
      </c>
      <c r="E16" t="s">
        <v>148</v>
      </c>
      <c r="F16" t="str">
        <f>IFERROR(VLOOKUP(B16,NCE!B:J,8,FALSE),"")</f>
        <v/>
      </c>
      <c r="G16" t="str">
        <f>IFERROR(VLOOKUP(B16,NCE!B:K,9,FALSE),"")</f>
        <v/>
      </c>
      <c r="H16" t="str">
        <f>VLOOKUP(B16,'Perpetuo CORP'!B:L,11,FALSE)</f>
        <v>Commercial</v>
      </c>
    </row>
    <row r="17" spans="2:8" hidden="1" x14ac:dyDescent="0.35">
      <c r="B17" t="s">
        <v>65</v>
      </c>
      <c r="C17" t="s">
        <v>68</v>
      </c>
      <c r="D17">
        <f>VLOOKUP(B17,Tabela155[[#All],[PN]:[Valor]],6,FALSE)</f>
        <v>891.50561797752812</v>
      </c>
      <c r="E17" t="s">
        <v>148</v>
      </c>
      <c r="F17" t="str">
        <f>IFERROR(VLOOKUP(B17,NCE!B:J,8,FALSE),"")</f>
        <v/>
      </c>
      <c r="G17" t="str">
        <f>IFERROR(VLOOKUP(B17,NCE!B:K,9,FALSE),"")</f>
        <v/>
      </c>
      <c r="H17" t="str">
        <f>VLOOKUP(B17,'Perpetuo CORP'!B:L,11,FALSE)</f>
        <v>Commercial</v>
      </c>
    </row>
    <row r="18" spans="2:8" hidden="1" x14ac:dyDescent="0.35">
      <c r="B18" t="s">
        <v>69</v>
      </c>
      <c r="C18" t="s">
        <v>70</v>
      </c>
      <c r="D18">
        <f>VLOOKUP(B18,Tabela155[[#All],[PN]:[Valor]],6,FALSE)</f>
        <v>1136.3033707865168</v>
      </c>
      <c r="E18" t="s">
        <v>148</v>
      </c>
      <c r="F18" t="str">
        <f>IFERROR(VLOOKUP(B18,NCE!B:J,8,FALSE),"")</f>
        <v/>
      </c>
      <c r="G18" t="str">
        <f>IFERROR(VLOOKUP(B18,NCE!B:K,9,FALSE),"")</f>
        <v/>
      </c>
      <c r="H18" t="str">
        <f>VLOOKUP(B18,'Perpetuo CORP'!B:L,11,FALSE)</f>
        <v>Commercial</v>
      </c>
    </row>
    <row r="19" spans="2:8" hidden="1" x14ac:dyDescent="0.35">
      <c r="B19" t="s">
        <v>71</v>
      </c>
      <c r="C19" t="s">
        <v>72</v>
      </c>
      <c r="D19">
        <f>VLOOKUP(B19,Tabela155[[#All],[PN]:[Valor]],6,FALSE)</f>
        <v>33763.584269662919</v>
      </c>
      <c r="E19" t="s">
        <v>148</v>
      </c>
      <c r="F19" t="str">
        <f>IFERROR(VLOOKUP(B19,NCE!B:J,8,FALSE),"")</f>
        <v/>
      </c>
      <c r="G19" t="str">
        <f>IFERROR(VLOOKUP(B19,NCE!B:K,9,FALSE),"")</f>
        <v/>
      </c>
      <c r="H19" t="str">
        <f>VLOOKUP(B19,'Perpetuo CORP'!B:L,11,FALSE)</f>
        <v>Commercial</v>
      </c>
    </row>
    <row r="20" spans="2:8" hidden="1" x14ac:dyDescent="0.35">
      <c r="B20" t="s">
        <v>74</v>
      </c>
      <c r="C20" t="s">
        <v>77</v>
      </c>
      <c r="D20">
        <f>VLOOKUP(B20,Tabela155[[#All],[PN]:[Valor]],6,FALSE)</f>
        <v>1009.9213483146068</v>
      </c>
      <c r="E20" t="s">
        <v>148</v>
      </c>
      <c r="F20" t="str">
        <f>IFERROR(VLOOKUP(B20,NCE!B:J,8,FALSE),"")</f>
        <v/>
      </c>
      <c r="G20" t="str">
        <f>IFERROR(VLOOKUP(B20,NCE!B:K,9,FALSE),"")</f>
        <v/>
      </c>
      <c r="H20" t="str">
        <f>VLOOKUP(B20,'Perpetuo CORP'!B:L,11,FALSE)</f>
        <v>Commercial</v>
      </c>
    </row>
    <row r="21" spans="2:8" hidden="1" x14ac:dyDescent="0.35">
      <c r="B21" t="s">
        <v>78</v>
      </c>
      <c r="C21" t="s">
        <v>79</v>
      </c>
      <c r="D21">
        <f>VLOOKUP(B21,Tabela155[[#All],[PN]:[Valor]],6,FALSE)</f>
        <v>1303.685393258427</v>
      </c>
      <c r="E21" t="s">
        <v>148</v>
      </c>
      <c r="F21" t="str">
        <f>IFERROR(VLOOKUP(B21,NCE!B:J,8,FALSE),"")</f>
        <v/>
      </c>
      <c r="G21" t="str">
        <f>IFERROR(VLOOKUP(B21,NCE!B:K,9,FALSE),"")</f>
        <v/>
      </c>
      <c r="H21" t="str">
        <f>VLOOKUP(B21,'Perpetuo CORP'!B:L,11,FALSE)</f>
        <v>Commercial</v>
      </c>
    </row>
    <row r="22" spans="2:8" hidden="1" x14ac:dyDescent="0.35">
      <c r="B22" t="s">
        <v>80</v>
      </c>
      <c r="C22" t="s">
        <v>83</v>
      </c>
      <c r="D22">
        <f>VLOOKUP(B22,Tabela155[[#All],[PN]:[Valor]],6,FALSE)</f>
        <v>1009.9213483146068</v>
      </c>
      <c r="E22" t="s">
        <v>148</v>
      </c>
      <c r="F22" t="str">
        <f>IFERROR(VLOOKUP(B22,NCE!B:J,8,FALSE),"")</f>
        <v/>
      </c>
      <c r="G22" t="str">
        <f>IFERROR(VLOOKUP(B22,NCE!B:K,9,FALSE),"")</f>
        <v/>
      </c>
      <c r="H22" t="str">
        <f>VLOOKUP(B22,'Perpetuo CORP'!B:L,11,FALSE)</f>
        <v>Commercial</v>
      </c>
    </row>
    <row r="23" spans="2:8" hidden="1" x14ac:dyDescent="0.35">
      <c r="B23" t="s">
        <v>84</v>
      </c>
      <c r="C23" t="s">
        <v>85</v>
      </c>
      <c r="D23">
        <f>VLOOKUP(B23,Tabela155[[#All],[PN]:[Valor]],6,FALSE)</f>
        <v>1303.685393258427</v>
      </c>
      <c r="E23" t="s">
        <v>148</v>
      </c>
      <c r="F23" t="str">
        <f>IFERROR(VLOOKUP(B23,NCE!B:J,8,FALSE),"")</f>
        <v/>
      </c>
      <c r="G23" t="str">
        <f>IFERROR(VLOOKUP(B23,NCE!B:K,9,FALSE),"")</f>
        <v/>
      </c>
      <c r="H23" t="str">
        <f>VLOOKUP(B23,'Perpetuo CORP'!B:L,11,FALSE)</f>
        <v>Commercial</v>
      </c>
    </row>
    <row r="24" spans="2:8" hidden="1" x14ac:dyDescent="0.35">
      <c r="B24" t="s">
        <v>86</v>
      </c>
      <c r="C24" t="s">
        <v>89</v>
      </c>
      <c r="D24">
        <f>VLOOKUP(B24,Tabela155[[#All],[PN]:[Valor]],6,FALSE)</f>
        <v>302.85393258426967</v>
      </c>
      <c r="E24" t="s">
        <v>148</v>
      </c>
      <c r="F24" t="str">
        <f>IFERROR(VLOOKUP(B24,NCE!B:J,8,FALSE),"")</f>
        <v/>
      </c>
      <c r="G24" t="str">
        <f>IFERROR(VLOOKUP(B24,NCE!B:K,9,FALSE),"")</f>
        <v/>
      </c>
      <c r="H24" t="str">
        <f>VLOOKUP(B24,'Perpetuo CORP'!B:L,11,FALSE)</f>
        <v>Commercial</v>
      </c>
    </row>
    <row r="25" spans="2:8" hidden="1" x14ac:dyDescent="0.35">
      <c r="B25" t="s">
        <v>90</v>
      </c>
      <c r="C25" t="s">
        <v>91</v>
      </c>
      <c r="D25">
        <f>VLOOKUP(B25,Tabela155[[#All],[PN]:[Valor]],6,FALSE)</f>
        <v>387.12359550561797</v>
      </c>
      <c r="E25" t="s">
        <v>148</v>
      </c>
      <c r="F25" t="str">
        <f>IFERROR(VLOOKUP(B25,NCE!B:J,8,FALSE),"")</f>
        <v/>
      </c>
      <c r="G25" t="str">
        <f>IFERROR(VLOOKUP(B25,NCE!B:K,9,FALSE),"")</f>
        <v/>
      </c>
      <c r="H25" t="str">
        <f>VLOOKUP(B25,'Perpetuo CORP'!B:L,11,FALSE)</f>
        <v>Commercial</v>
      </c>
    </row>
    <row r="26" spans="2:8" hidden="1" x14ac:dyDescent="0.35">
      <c r="B26" t="s">
        <v>92</v>
      </c>
      <c r="C26" t="s">
        <v>93</v>
      </c>
      <c r="D26">
        <f>VLOOKUP(B26,Tabela155[[#All],[PN]:[Valor]],6,FALSE)</f>
        <v>2482.1123595505619</v>
      </c>
      <c r="E26" t="s">
        <v>148</v>
      </c>
      <c r="F26" t="str">
        <f>IFERROR(VLOOKUP(B26,NCE!B:J,8,FALSE),"")</f>
        <v/>
      </c>
      <c r="G26" t="str">
        <f>IFERROR(VLOOKUP(B26,NCE!B:K,9,FALSE),"")</f>
        <v/>
      </c>
      <c r="H26" t="str">
        <f>VLOOKUP(B26,'Perpetuo CORP'!B:L,11,FALSE)</f>
        <v>Commercial</v>
      </c>
    </row>
    <row r="27" spans="2:8" hidden="1" x14ac:dyDescent="0.35">
      <c r="B27" t="s">
        <v>95</v>
      </c>
      <c r="C27" t="s">
        <v>96</v>
      </c>
      <c r="D27">
        <f>VLOOKUP(B27,Tabela155[[#All],[PN]:[Valor]],6,FALSE)</f>
        <v>2482.1123595505619</v>
      </c>
      <c r="E27" t="s">
        <v>148</v>
      </c>
      <c r="F27" t="str">
        <f>IFERROR(VLOOKUP(B27,NCE!B:J,8,FALSE),"")</f>
        <v/>
      </c>
      <c r="G27" t="str">
        <f>IFERROR(VLOOKUP(B27,NCE!B:K,9,FALSE),"")</f>
        <v/>
      </c>
      <c r="H27" t="str">
        <f>VLOOKUP(B27,'Perpetuo CORP'!B:L,11,FALSE)</f>
        <v>Commercial</v>
      </c>
    </row>
    <row r="28" spans="2:8" hidden="1" x14ac:dyDescent="0.35">
      <c r="B28" t="s">
        <v>98</v>
      </c>
      <c r="C28" t="s">
        <v>101</v>
      </c>
      <c r="D28">
        <f>VLOOKUP(B28,Tabela155[[#All],[PN]:[Valor]],6,FALSE)</f>
        <v>412.16853932584269</v>
      </c>
      <c r="E28" t="s">
        <v>148</v>
      </c>
      <c r="F28" t="str">
        <f>IFERROR(VLOOKUP(B28,NCE!B:J,8,FALSE),"")</f>
        <v/>
      </c>
      <c r="G28" t="str">
        <f>IFERROR(VLOOKUP(B28,NCE!B:K,9,FALSE),"")</f>
        <v/>
      </c>
      <c r="H28" t="str">
        <f>VLOOKUP(B28,'Perpetuo CORP'!B:L,11,FALSE)</f>
        <v>Commercial</v>
      </c>
    </row>
    <row r="29" spans="2:8" hidden="1" x14ac:dyDescent="0.35">
      <c r="B29" t="s">
        <v>102</v>
      </c>
      <c r="C29" t="s">
        <v>105</v>
      </c>
      <c r="D29">
        <f>VLOOKUP(B29,Tabela155[[#All],[PN]:[Valor]],6,FALSE)</f>
        <v>412.16853932584269</v>
      </c>
      <c r="E29" t="s">
        <v>148</v>
      </c>
      <c r="F29" t="str">
        <f>IFERROR(VLOOKUP(B29,NCE!B:J,8,FALSE),"")</f>
        <v/>
      </c>
      <c r="G29" t="str">
        <f>IFERROR(VLOOKUP(B29,NCE!B:K,9,FALSE),"")</f>
        <v/>
      </c>
      <c r="H29" t="str">
        <f>VLOOKUP(B29,'Perpetuo CORP'!B:L,11,FALSE)</f>
        <v>Commercial</v>
      </c>
    </row>
    <row r="30" spans="2:8" x14ac:dyDescent="0.35">
      <c r="B30" t="s">
        <v>110</v>
      </c>
      <c r="C30" t="s">
        <v>17</v>
      </c>
      <c r="D30">
        <f>VLOOKUP(B30,Tabela15[[#All],[PN]:[Valor]],6,FALSE)</f>
        <v>2659.7415730337079</v>
      </c>
      <c r="E30" t="s">
        <v>148</v>
      </c>
      <c r="F30" t="str">
        <f>IFERROR(VLOOKUP(B30,NCE!B:J,8,FALSE),"")</f>
        <v/>
      </c>
      <c r="G30" t="str">
        <f>IFERROR(VLOOKUP(B30,NCE!B:K,9,FALSE),"")</f>
        <v/>
      </c>
      <c r="H30" t="s">
        <v>1821</v>
      </c>
    </row>
    <row r="31" spans="2:8" x14ac:dyDescent="0.35">
      <c r="B31" t="s">
        <v>111</v>
      </c>
      <c r="C31" t="s">
        <v>21</v>
      </c>
      <c r="D31">
        <f>VLOOKUP(B31,Tabela15[[#All],[PN]:[Valor]],6,FALSE)</f>
        <v>46537.3595505618</v>
      </c>
      <c r="E31" t="s">
        <v>148</v>
      </c>
      <c r="F31" t="str">
        <f>IFERROR(VLOOKUP(B31,NCE!B:J,8,FALSE),"")</f>
        <v/>
      </c>
      <c r="G31" t="str">
        <f>IFERROR(VLOOKUP(B31,NCE!B:K,9,FALSE),"")</f>
        <v/>
      </c>
      <c r="H31" t="s">
        <v>1821</v>
      </c>
    </row>
    <row r="32" spans="2:8" x14ac:dyDescent="0.35">
      <c r="B32" t="s">
        <v>112</v>
      </c>
      <c r="C32" t="s">
        <v>25</v>
      </c>
      <c r="D32">
        <f>VLOOKUP(B32,Tabela15[[#All],[PN]:[Valor]],6,FALSE)</f>
        <v>10668.528089887641</v>
      </c>
      <c r="E32" t="s">
        <v>148</v>
      </c>
      <c r="F32" t="str">
        <f>IFERROR(VLOOKUP(B32,NCE!B:J,8,FALSE),"")</f>
        <v/>
      </c>
      <c r="G32" t="str">
        <f>IFERROR(VLOOKUP(B32,NCE!B:K,9,FALSE),"")</f>
        <v/>
      </c>
      <c r="H32" t="s">
        <v>1821</v>
      </c>
    </row>
    <row r="33" spans="2:8" x14ac:dyDescent="0.35">
      <c r="B33" t="s">
        <v>113</v>
      </c>
      <c r="C33" t="s">
        <v>27</v>
      </c>
      <c r="D33">
        <f>VLOOKUP(B33,Tabela15[[#All],[PN]:[Valor]],6,FALSE)</f>
        <v>9376.2471910112363</v>
      </c>
      <c r="E33" t="s">
        <v>148</v>
      </c>
      <c r="F33" t="str">
        <f>IFERROR(VLOOKUP(B33,NCE!B:J,8,FALSE),"")</f>
        <v/>
      </c>
      <c r="G33" t="str">
        <f>IFERROR(VLOOKUP(B33,NCE!B:K,9,FALSE),"")</f>
        <v/>
      </c>
      <c r="H33" t="s">
        <v>1821</v>
      </c>
    </row>
    <row r="34" spans="2:8" x14ac:dyDescent="0.35">
      <c r="B34" t="s">
        <v>114</v>
      </c>
      <c r="C34" t="s">
        <v>34</v>
      </c>
      <c r="D34">
        <f>VLOOKUP(B34,Tabela15[[#All],[PN]:[Valor]],6,FALSE)</f>
        <v>97.910112359550567</v>
      </c>
      <c r="E34" t="s">
        <v>148</v>
      </c>
      <c r="F34" t="str">
        <f>IFERROR(VLOOKUP(B34,NCE!B:J,8,FALSE),"")</f>
        <v/>
      </c>
      <c r="G34" t="str">
        <f>IFERROR(VLOOKUP(B34,NCE!B:K,9,FALSE),"")</f>
        <v/>
      </c>
      <c r="H34" t="s">
        <v>1821</v>
      </c>
    </row>
    <row r="35" spans="2:8" x14ac:dyDescent="0.35">
      <c r="B35" t="s">
        <v>115</v>
      </c>
      <c r="C35" t="s">
        <v>37</v>
      </c>
      <c r="D35">
        <f>VLOOKUP(B35,Tabela15[[#All],[PN]:[Valor]],6,FALSE)</f>
        <v>100.19101123595506</v>
      </c>
      <c r="E35" t="s">
        <v>148</v>
      </c>
      <c r="F35" t="str">
        <f>IFERROR(VLOOKUP(B35,NCE!B:J,8,FALSE),"")</f>
        <v/>
      </c>
      <c r="G35" t="str">
        <f>IFERROR(VLOOKUP(B35,NCE!B:K,9,FALSE),"")</f>
        <v/>
      </c>
      <c r="H35" t="s">
        <v>1821</v>
      </c>
    </row>
    <row r="36" spans="2:8" x14ac:dyDescent="0.35">
      <c r="B36" t="s">
        <v>116</v>
      </c>
      <c r="C36" t="s">
        <v>39</v>
      </c>
      <c r="D36">
        <f>VLOOKUP(B36,Tabela15[[#All],[PN]:[Valor]],6,FALSE)</f>
        <v>1640.6966292134832</v>
      </c>
      <c r="E36" t="s">
        <v>148</v>
      </c>
      <c r="F36" t="str">
        <f>IFERROR(VLOOKUP(B36,NCE!B:J,8,FALSE),"")</f>
        <v/>
      </c>
      <c r="G36" t="str">
        <f>IFERROR(VLOOKUP(B36,NCE!B:K,9,FALSE),"")</f>
        <v/>
      </c>
      <c r="H36" t="s">
        <v>1821</v>
      </c>
    </row>
    <row r="37" spans="2:8" x14ac:dyDescent="0.35">
      <c r="B37" t="s">
        <v>117</v>
      </c>
      <c r="C37" t="s">
        <v>44</v>
      </c>
      <c r="D37">
        <f>VLOOKUP(B37,Tabela15[[#All],[PN]:[Valor]],6,FALSE)</f>
        <v>30.741573033707866</v>
      </c>
      <c r="E37" t="s">
        <v>148</v>
      </c>
      <c r="F37" t="str">
        <f>IFERROR(VLOOKUP(B37,NCE!B:J,8,FALSE),"")</f>
        <v/>
      </c>
      <c r="G37" t="str">
        <f>IFERROR(VLOOKUP(B37,NCE!B:K,9,FALSE),"")</f>
        <v/>
      </c>
      <c r="H37" t="s">
        <v>1821</v>
      </c>
    </row>
    <row r="38" spans="2:8" x14ac:dyDescent="0.35">
      <c r="B38" t="s">
        <v>118</v>
      </c>
      <c r="C38" t="s">
        <v>46</v>
      </c>
      <c r="D38">
        <f>VLOOKUP(B38,Tabela15[[#All],[PN]:[Valor]],6,FALSE)</f>
        <v>39.842696629213485</v>
      </c>
      <c r="E38" t="s">
        <v>148</v>
      </c>
      <c r="F38" t="str">
        <f>IFERROR(VLOOKUP(B38,NCE!B:J,8,FALSE),"")</f>
        <v/>
      </c>
      <c r="G38" t="str">
        <f>IFERROR(VLOOKUP(B38,NCE!B:K,9,FALSE),"")</f>
        <v/>
      </c>
      <c r="H38" t="s">
        <v>1821</v>
      </c>
    </row>
    <row r="39" spans="2:8" x14ac:dyDescent="0.35">
      <c r="B39" t="s">
        <v>119</v>
      </c>
      <c r="C39" t="s">
        <v>48</v>
      </c>
      <c r="D39">
        <f>VLOOKUP(B39,Tabela15[[#All],[PN]:[Valor]],6,FALSE)</f>
        <v>13114.224719101123</v>
      </c>
      <c r="E39" t="s">
        <v>148</v>
      </c>
      <c r="F39" t="str">
        <f>IFERROR(VLOOKUP(B39,NCE!B:J,8,FALSE),"")</f>
        <v/>
      </c>
      <c r="G39" t="str">
        <f>IFERROR(VLOOKUP(B39,NCE!B:K,9,FALSE),"")</f>
        <v/>
      </c>
      <c r="H39" t="s">
        <v>1821</v>
      </c>
    </row>
    <row r="40" spans="2:8" x14ac:dyDescent="0.35">
      <c r="B40" t="s">
        <v>120</v>
      </c>
      <c r="C40" t="s">
        <v>53</v>
      </c>
      <c r="D40">
        <f>VLOOKUP(B40,Tabela15[[#All],[PN]:[Valor]],6,FALSE)</f>
        <v>390.52808988764042</v>
      </c>
      <c r="E40" t="s">
        <v>148</v>
      </c>
      <c r="F40" t="str">
        <f>IFERROR(VLOOKUP(B40,NCE!B:J,8,FALSE),"")</f>
        <v/>
      </c>
      <c r="G40" t="str">
        <f>IFERROR(VLOOKUP(B40,NCE!B:K,9,FALSE),"")</f>
        <v/>
      </c>
      <c r="H40" t="s">
        <v>1821</v>
      </c>
    </row>
    <row r="41" spans="2:8" x14ac:dyDescent="0.35">
      <c r="B41" t="s">
        <v>121</v>
      </c>
      <c r="C41" t="s">
        <v>55</v>
      </c>
      <c r="D41">
        <f>VLOOKUP(B41,Tabela15[[#All],[PN]:[Valor]],6,FALSE)</f>
        <v>385.97752808988764</v>
      </c>
      <c r="E41" t="s">
        <v>148</v>
      </c>
      <c r="F41" t="str">
        <f>IFERROR(VLOOKUP(B41,NCE!B:J,8,FALSE),"")</f>
        <v/>
      </c>
      <c r="G41" t="str">
        <f>IFERROR(VLOOKUP(B41,NCE!B:K,9,FALSE),"")</f>
        <v/>
      </c>
      <c r="H41" t="s">
        <v>1821</v>
      </c>
    </row>
    <row r="42" spans="2:8" x14ac:dyDescent="0.35">
      <c r="B42" t="s">
        <v>122</v>
      </c>
      <c r="C42" t="s">
        <v>59</v>
      </c>
      <c r="D42">
        <f>VLOOKUP(B42,Tabela15[[#All],[PN]:[Valor]],6,FALSE)</f>
        <v>193.56179775280899</v>
      </c>
      <c r="E42" t="s">
        <v>148</v>
      </c>
      <c r="F42" t="str">
        <f>IFERROR(VLOOKUP(B42,NCE!B:J,8,FALSE),"")</f>
        <v/>
      </c>
      <c r="G42" t="str">
        <f>IFERROR(VLOOKUP(B42,NCE!B:K,9,FALSE),"")</f>
        <v/>
      </c>
      <c r="H42" t="s">
        <v>1821</v>
      </c>
    </row>
    <row r="43" spans="2:8" x14ac:dyDescent="0.35">
      <c r="B43" t="s">
        <v>123</v>
      </c>
      <c r="C43" t="s">
        <v>61</v>
      </c>
      <c r="D43">
        <f>VLOOKUP(B43,Tabela15[[#All],[PN]:[Valor]],6,FALSE)</f>
        <v>191.28089887640451</v>
      </c>
      <c r="E43" t="s">
        <v>148</v>
      </c>
      <c r="F43" t="str">
        <f>IFERROR(VLOOKUP(B43,NCE!B:J,8,FALSE),"")</f>
        <v/>
      </c>
      <c r="G43" t="str">
        <f>IFERROR(VLOOKUP(B43,NCE!B:K,9,FALSE),"")</f>
        <v/>
      </c>
      <c r="H43" t="s">
        <v>1821</v>
      </c>
    </row>
    <row r="44" spans="2:8" x14ac:dyDescent="0.35">
      <c r="B44" t="s">
        <v>124</v>
      </c>
      <c r="C44" t="s">
        <v>63</v>
      </c>
      <c r="D44">
        <f>VLOOKUP(B44,Tabela15[[#All],[PN]:[Valor]],6,FALSE)</f>
        <v>15736.382022471909</v>
      </c>
      <c r="E44" t="s">
        <v>148</v>
      </c>
      <c r="F44" t="str">
        <f>IFERROR(VLOOKUP(B44,NCE!B:J,8,FALSE),"")</f>
        <v/>
      </c>
      <c r="G44" t="str">
        <f>IFERROR(VLOOKUP(B44,NCE!B:K,9,FALSE),"")</f>
        <v/>
      </c>
      <c r="H44" t="s">
        <v>1821</v>
      </c>
    </row>
    <row r="45" spans="2:8" x14ac:dyDescent="0.35">
      <c r="B45" t="s">
        <v>125</v>
      </c>
      <c r="C45" t="s">
        <v>68</v>
      </c>
      <c r="D45">
        <f>VLOOKUP(B45,Tabela15[[#All],[PN]:[Valor]],6,FALSE)</f>
        <v>222.02247191011236</v>
      </c>
      <c r="E45" t="s">
        <v>148</v>
      </c>
      <c r="F45" t="str">
        <f>IFERROR(VLOOKUP(B45,NCE!B:J,8,FALSE),"")</f>
        <v/>
      </c>
      <c r="G45" t="str">
        <f>IFERROR(VLOOKUP(B45,NCE!B:K,9,FALSE),"")</f>
        <v/>
      </c>
      <c r="H45" t="s">
        <v>1821</v>
      </c>
    </row>
    <row r="46" spans="2:8" x14ac:dyDescent="0.35">
      <c r="B46" t="s">
        <v>126</v>
      </c>
      <c r="C46" t="s">
        <v>70</v>
      </c>
      <c r="D46">
        <f>VLOOKUP(B46,Tabela15[[#All],[PN]:[Valor]],6,FALSE)</f>
        <v>226.57303370786516</v>
      </c>
      <c r="E46" t="s">
        <v>148</v>
      </c>
      <c r="F46" t="str">
        <f>IFERROR(VLOOKUP(B46,NCE!B:J,8,FALSE),"")</f>
        <v/>
      </c>
      <c r="G46" t="str">
        <f>IFERROR(VLOOKUP(B46,NCE!B:K,9,FALSE),"")</f>
        <v/>
      </c>
      <c r="H46" t="s">
        <v>1821</v>
      </c>
    </row>
    <row r="47" spans="2:8" x14ac:dyDescent="0.35">
      <c r="B47" t="s">
        <v>127</v>
      </c>
      <c r="C47" t="s">
        <v>72</v>
      </c>
      <c r="D47">
        <f>VLOOKUP(B47,Tabela15[[#All],[PN]:[Valor]],6,FALSE)</f>
        <v>8440.3258426966295</v>
      </c>
      <c r="E47" t="s">
        <v>148</v>
      </c>
      <c r="F47" t="str">
        <f>IFERROR(VLOOKUP(B47,NCE!B:J,8,FALSE),"")</f>
        <v/>
      </c>
      <c r="G47" t="str">
        <f>IFERROR(VLOOKUP(B47,NCE!B:K,9,FALSE),"")</f>
        <v/>
      </c>
      <c r="H47" t="s">
        <v>1821</v>
      </c>
    </row>
    <row r="48" spans="2:8" x14ac:dyDescent="0.35">
      <c r="B48" t="s">
        <v>128</v>
      </c>
      <c r="C48" t="s">
        <v>77</v>
      </c>
      <c r="D48">
        <f>VLOOKUP(B48,Tabela15[[#All],[PN]:[Valor]],6,FALSE)</f>
        <v>251.62921348314606</v>
      </c>
      <c r="E48" t="s">
        <v>148</v>
      </c>
      <c r="F48" t="str">
        <f>IFERROR(VLOOKUP(B48,NCE!B:J,8,FALSE),"")</f>
        <v/>
      </c>
      <c r="G48" t="str">
        <f>IFERROR(VLOOKUP(B48,NCE!B:K,9,FALSE),"")</f>
        <v/>
      </c>
      <c r="H48" t="s">
        <v>1821</v>
      </c>
    </row>
    <row r="49" spans="2:8" x14ac:dyDescent="0.35">
      <c r="B49" t="s">
        <v>129</v>
      </c>
      <c r="C49" t="s">
        <v>79</v>
      </c>
      <c r="D49">
        <f>VLOOKUP(B49,Tabela15[[#All],[PN]:[Valor]],6,FALSE)</f>
        <v>247.07865168539325</v>
      </c>
      <c r="E49" t="s">
        <v>148</v>
      </c>
      <c r="F49" t="str">
        <f>IFERROR(VLOOKUP(B49,NCE!B:J,8,FALSE),"")</f>
        <v/>
      </c>
      <c r="G49" t="str">
        <f>IFERROR(VLOOKUP(B49,NCE!B:K,9,FALSE),"")</f>
        <v/>
      </c>
      <c r="H49" t="s">
        <v>1821</v>
      </c>
    </row>
    <row r="50" spans="2:8" x14ac:dyDescent="0.35">
      <c r="B50" t="s">
        <v>130</v>
      </c>
      <c r="C50" t="s">
        <v>83</v>
      </c>
      <c r="D50">
        <f>VLOOKUP(B50,Tabela15[[#All],[PN]:[Valor]],6,FALSE)</f>
        <v>251.62921348314606</v>
      </c>
      <c r="E50" t="s">
        <v>148</v>
      </c>
      <c r="F50" t="str">
        <f>IFERROR(VLOOKUP(B50,NCE!B:J,8,FALSE),"")</f>
        <v/>
      </c>
      <c r="G50" t="str">
        <f>IFERROR(VLOOKUP(B50,NCE!B:K,9,FALSE),"")</f>
        <v/>
      </c>
      <c r="H50" t="s">
        <v>1821</v>
      </c>
    </row>
    <row r="51" spans="2:8" x14ac:dyDescent="0.35">
      <c r="B51" t="s">
        <v>131</v>
      </c>
      <c r="C51" t="s">
        <v>85</v>
      </c>
      <c r="D51">
        <f>VLOOKUP(B51,Tabela15[[#All],[PN]:[Valor]],6,FALSE)</f>
        <v>247.07865168539325</v>
      </c>
      <c r="E51" t="s">
        <v>148</v>
      </c>
      <c r="F51" t="str">
        <f>IFERROR(VLOOKUP(B51,NCE!B:J,8,FALSE),"")</f>
        <v/>
      </c>
      <c r="G51" t="str">
        <f>IFERROR(VLOOKUP(B51,NCE!B:K,9,FALSE),"")</f>
        <v/>
      </c>
      <c r="H51" t="s">
        <v>1821</v>
      </c>
    </row>
    <row r="52" spans="2:8" x14ac:dyDescent="0.35">
      <c r="B52" t="s">
        <v>132</v>
      </c>
      <c r="C52" t="s">
        <v>89</v>
      </c>
      <c r="D52">
        <f>VLOOKUP(B52,Tabela15[[#All],[PN]:[Valor]],6,FALSE)</f>
        <v>75.146067415730329</v>
      </c>
      <c r="E52" t="s">
        <v>148</v>
      </c>
      <c r="F52" t="str">
        <f>IFERROR(VLOOKUP(B52,NCE!B:J,8,FALSE),"")</f>
        <v/>
      </c>
      <c r="G52" t="str">
        <f>IFERROR(VLOOKUP(B52,NCE!B:K,9,FALSE),"")</f>
        <v/>
      </c>
      <c r="H52" t="s">
        <v>1821</v>
      </c>
    </row>
    <row r="53" spans="2:8" x14ac:dyDescent="0.35">
      <c r="B53" t="s">
        <v>133</v>
      </c>
      <c r="C53" t="s">
        <v>91</v>
      </c>
      <c r="D53">
        <f>VLOOKUP(B53,Tabela15[[#All],[PN]:[Valor]],6,FALSE)</f>
        <v>72.876404494382015</v>
      </c>
      <c r="E53" t="s">
        <v>148</v>
      </c>
      <c r="F53" t="str">
        <f>IFERROR(VLOOKUP(B53,NCE!B:J,8,FALSE),"")</f>
        <v/>
      </c>
      <c r="G53" t="str">
        <f>IFERROR(VLOOKUP(B53,NCE!B:K,9,FALSE),"")</f>
        <v/>
      </c>
      <c r="H53" t="s">
        <v>1821</v>
      </c>
    </row>
    <row r="54" spans="2:8" hidden="1" x14ac:dyDescent="0.35">
      <c r="B54" t="s">
        <v>169</v>
      </c>
      <c r="C54" t="str">
        <f>VLOOKUP(B54,NCE!$B$13:$H$1145,7,FALSE)</f>
        <v>10-Year Audit Log Retention Add On</v>
      </c>
      <c r="D54">
        <f>VLOOKUP(B54,NCE!$B$13:$N$1145,11,FALSE)</f>
        <v>14.786516853932584</v>
      </c>
      <c r="E54" t="s">
        <v>894</v>
      </c>
      <c r="F54" t="str">
        <f>IFERROR(VLOOKUP(B54,NCE!$B$14:$J$1145,9,0),"")</f>
        <v>Monthly</v>
      </c>
      <c r="G54" t="str">
        <f>IFERROR(VLOOKUP(B54,NCE!B:K,8,FALSE),"")</f>
        <v>P1MM</v>
      </c>
      <c r="H54" t="s">
        <v>12</v>
      </c>
    </row>
    <row r="55" spans="2:8" x14ac:dyDescent="0.35">
      <c r="B55" t="s">
        <v>895</v>
      </c>
      <c r="C55" t="s">
        <v>898</v>
      </c>
      <c r="D55">
        <f>VLOOKUP(B55,Tabela15[[#All],[PN]:[Valor]],6,FALSE)</f>
        <v>1093.0449438202247</v>
      </c>
      <c r="E55" t="s">
        <v>148</v>
      </c>
      <c r="F55" t="str">
        <f>IFERROR(VLOOKUP(B55,NCE!B:J,8,FALSE),"")</f>
        <v/>
      </c>
      <c r="G55" t="str">
        <f>IFERROR(VLOOKUP(B55,NCE!B:K,9,FALSE),"")</f>
        <v/>
      </c>
      <c r="H55" t="s">
        <v>1821</v>
      </c>
    </row>
    <row r="56" spans="2:8" hidden="1" x14ac:dyDescent="0.35">
      <c r="B56" t="s">
        <v>158</v>
      </c>
      <c r="C56" t="s">
        <v>161</v>
      </c>
      <c r="D56">
        <f>VLOOKUP(B56,Tabela155[[#All],[PN]:[Valor]],6,FALSE)</f>
        <v>1573.5280898876406</v>
      </c>
      <c r="E56" t="s">
        <v>148</v>
      </c>
      <c r="F56" t="str">
        <f>IFERROR(VLOOKUP(B56,NCE!B:J,8,FALSE),"")</f>
        <v/>
      </c>
      <c r="G56" t="str">
        <f>IFERROR(VLOOKUP(B56,NCE!B:K,9,FALSE),"")</f>
        <v/>
      </c>
      <c r="H56" t="str">
        <f>VLOOKUP(B56,'Perpetuo CORP'!B:L,11,FALSE)</f>
        <v>Commercial</v>
      </c>
    </row>
    <row r="57" spans="2:8" hidden="1" x14ac:dyDescent="0.35">
      <c r="B57" t="s">
        <v>899</v>
      </c>
      <c r="C57" t="s">
        <v>900</v>
      </c>
      <c r="D57">
        <f>VLOOKUP(B57,Tabela155[[#All],[PN]:[Valor]],6,FALSE)</f>
        <v>1581.4831460674156</v>
      </c>
      <c r="E57" t="s">
        <v>148</v>
      </c>
      <c r="F57" t="str">
        <f>IFERROR(VLOOKUP(B57,NCE!B:J,8,FALSE),"")</f>
        <v/>
      </c>
      <c r="G57" t="str">
        <f>IFERROR(VLOOKUP(B57,NCE!B:K,9,FALSE),"")</f>
        <v/>
      </c>
      <c r="H57" t="str">
        <f>VLOOKUP(B57,'Perpetuo CORP'!B:L,11,FALSE)</f>
        <v>Commercial</v>
      </c>
    </row>
    <row r="58" spans="2:8" hidden="1" x14ac:dyDescent="0.35">
      <c r="B58" t="s">
        <v>901</v>
      </c>
      <c r="C58" t="s">
        <v>903</v>
      </c>
      <c r="D58">
        <f>VLOOKUP(B58,Tabela155[[#All],[PN]:[Valor]],6,FALSE)</f>
        <v>1581.4831460674156</v>
      </c>
      <c r="E58" t="s">
        <v>148</v>
      </c>
      <c r="H58" t="str">
        <f>VLOOKUP(B58,'Perpetuo CORP'!B:L,11,FALSE)</f>
        <v>Commercial</v>
      </c>
    </row>
    <row r="59" spans="2:8" hidden="1" x14ac:dyDescent="0.35">
      <c r="B59" t="s">
        <v>902</v>
      </c>
      <c r="C59" t="s">
        <v>162</v>
      </c>
      <c r="D59">
        <f>VLOOKUP(B59,Tabela155[[#All],[PN]:[Valor]],6,FALSE)</f>
        <v>1573.5280898876406</v>
      </c>
      <c r="E59" t="s">
        <v>148</v>
      </c>
      <c r="H59" t="str">
        <f>VLOOKUP(B59,'Perpetuo CORP'!B:L,11,FALSE)</f>
        <v>Commercial</v>
      </c>
    </row>
    <row r="60" spans="2:8" x14ac:dyDescent="0.35">
      <c r="B60" t="s">
        <v>1516</v>
      </c>
      <c r="C60" t="s">
        <v>498</v>
      </c>
      <c r="D60">
        <f>VLOOKUP(B60,Tabela8[[PN Pro Rata]:[Coluna1]],4,0)</f>
        <v>0</v>
      </c>
      <c r="E60" t="s">
        <v>1642</v>
      </c>
      <c r="F60" t="str">
        <f>IFERROR(VLOOKUP(B60,NCE!B:J,8,FALSE),"")</f>
        <v/>
      </c>
      <c r="G60" t="str">
        <f>IFERROR(VLOOKUP(B60,NCE!B:K,9,FALSE),"")</f>
        <v/>
      </c>
    </row>
    <row r="61" spans="2:8" x14ac:dyDescent="0.35">
      <c r="B61" t="s">
        <v>1517</v>
      </c>
      <c r="C61" t="s">
        <v>498</v>
      </c>
      <c r="D61">
        <f>VLOOKUP(B61,Tabela8[[PN Pro Rata]:[Coluna1]],4,0)</f>
        <v>0</v>
      </c>
      <c r="E61" t="s">
        <v>1642</v>
      </c>
      <c r="F61" t="str">
        <f>IFERROR(VLOOKUP(B61,NCE!B:J,8,FALSE),"")</f>
        <v/>
      </c>
      <c r="G61" t="str">
        <f>IFERROR(VLOOKUP(B61,NCE!B:K,9,FALSE),"")</f>
        <v/>
      </c>
    </row>
    <row r="62" spans="2:8" x14ac:dyDescent="0.35">
      <c r="B62" t="s">
        <v>1518</v>
      </c>
      <c r="C62" t="s">
        <v>498</v>
      </c>
      <c r="D62">
        <f>VLOOKUP(B62,Tabela8[[PN Pro Rata]:[Coluna1]],4,0)</f>
        <v>0</v>
      </c>
      <c r="E62" t="s">
        <v>1642</v>
      </c>
      <c r="F62" t="str">
        <f>IFERROR(VLOOKUP(B62,NCE!B:J,8,FALSE),"")</f>
        <v/>
      </c>
      <c r="G62" t="str">
        <f>IFERROR(VLOOKUP(B62,NCE!B:K,9,FALSE),"")</f>
        <v/>
      </c>
    </row>
    <row r="63" spans="2:8" x14ac:dyDescent="0.35">
      <c r="B63" t="s">
        <v>1519</v>
      </c>
      <c r="C63" t="s">
        <v>498</v>
      </c>
      <c r="D63">
        <f>VLOOKUP(B63,Tabela8[[PN Pro Rata]:[Coluna1]],4,0)</f>
        <v>0</v>
      </c>
      <c r="E63" t="s">
        <v>1642</v>
      </c>
      <c r="F63" t="str">
        <f>IFERROR(VLOOKUP(B63,NCE!B:J,8,FALSE),"")</f>
        <v/>
      </c>
      <c r="G63" t="str">
        <f>IFERROR(VLOOKUP(B63,NCE!B:K,9,FALSE),"")</f>
        <v/>
      </c>
    </row>
    <row r="64" spans="2:8" x14ac:dyDescent="0.35">
      <c r="B64" t="s">
        <v>1520</v>
      </c>
      <c r="C64" t="s">
        <v>498</v>
      </c>
      <c r="D64">
        <f>VLOOKUP(B64,Tabela8[[PN Pro Rata]:[Coluna1]],4,0)</f>
        <v>0</v>
      </c>
      <c r="E64" t="s">
        <v>1642</v>
      </c>
      <c r="F64" t="str">
        <f>IFERROR(VLOOKUP(B64,NCE!B:J,8,FALSE),"")</f>
        <v/>
      </c>
      <c r="G64" t="str">
        <f>IFERROR(VLOOKUP(B64,NCE!B:K,9,FALSE),"")</f>
        <v/>
      </c>
    </row>
    <row r="65" spans="2:7" x14ac:dyDescent="0.35">
      <c r="B65" t="s">
        <v>1521</v>
      </c>
      <c r="C65" t="s">
        <v>498</v>
      </c>
      <c r="D65">
        <f>VLOOKUP(B65,Tabela8[[PN Pro Rata]:[Coluna1]],4,0)</f>
        <v>0</v>
      </c>
      <c r="E65" t="s">
        <v>1642</v>
      </c>
      <c r="F65" t="str">
        <f>IFERROR(VLOOKUP(B65,NCE!B:J,8,FALSE),"")</f>
        <v/>
      </c>
      <c r="G65" t="str">
        <f>IFERROR(VLOOKUP(B65,NCE!B:K,9,FALSE),"")</f>
        <v/>
      </c>
    </row>
    <row r="66" spans="2:7" x14ac:dyDescent="0.35">
      <c r="B66" t="s">
        <v>1522</v>
      </c>
      <c r="C66" t="s">
        <v>498</v>
      </c>
      <c r="D66">
        <f>VLOOKUP(B66,Tabela8[[PN Pro Rata]:[Coluna1]],4,0)</f>
        <v>0</v>
      </c>
      <c r="E66" t="s">
        <v>1642</v>
      </c>
      <c r="F66" t="str">
        <f>IFERROR(VLOOKUP(B66,NCE!B:J,8,FALSE),"")</f>
        <v/>
      </c>
      <c r="G66" t="str">
        <f>IFERROR(VLOOKUP(B66,NCE!B:K,9,FALSE),"")</f>
        <v/>
      </c>
    </row>
    <row r="67" spans="2:7" x14ac:dyDescent="0.35">
      <c r="B67" t="s">
        <v>1523</v>
      </c>
      <c r="C67" t="s">
        <v>498</v>
      </c>
      <c r="D67">
        <f>VLOOKUP(B67,Tabela8[[PN Pro Rata]:[Coluna1]],4,0)</f>
        <v>0</v>
      </c>
      <c r="E67" t="s">
        <v>1642</v>
      </c>
      <c r="F67" t="str">
        <f>IFERROR(VLOOKUP(B67,NCE!B:J,8,FALSE),"")</f>
        <v/>
      </c>
      <c r="G67" t="str">
        <f>IFERROR(VLOOKUP(B67,NCE!B:K,9,FALSE),"")</f>
        <v/>
      </c>
    </row>
    <row r="68" spans="2:7" x14ac:dyDescent="0.35">
      <c r="B68" t="s">
        <v>1524</v>
      </c>
      <c r="C68" t="s">
        <v>498</v>
      </c>
      <c r="D68">
        <f>VLOOKUP(B68,Tabela8[[PN Pro Rata]:[Coluna1]],4,0)</f>
        <v>0</v>
      </c>
      <c r="E68" t="s">
        <v>1642</v>
      </c>
      <c r="F68" t="str">
        <f>IFERROR(VLOOKUP(B68,NCE!B:J,8,FALSE),"")</f>
        <v/>
      </c>
      <c r="G68" t="str">
        <f>IFERROR(VLOOKUP(B68,NCE!B:K,9,FALSE),"")</f>
        <v/>
      </c>
    </row>
    <row r="69" spans="2:7" x14ac:dyDescent="0.35">
      <c r="B69" t="s">
        <v>1525</v>
      </c>
      <c r="C69" t="s">
        <v>498</v>
      </c>
      <c r="D69">
        <f>VLOOKUP(B69,Tabela8[[PN Pro Rata]:[Coluna1]],4,0)</f>
        <v>0</v>
      </c>
      <c r="E69" t="s">
        <v>1642</v>
      </c>
      <c r="F69" t="str">
        <f>IFERROR(VLOOKUP(B69,NCE!B:J,8,FALSE),"")</f>
        <v/>
      </c>
      <c r="G69" t="str">
        <f>IFERROR(VLOOKUP(B69,NCE!B:K,9,FALSE),"")</f>
        <v/>
      </c>
    </row>
    <row r="70" spans="2:7" x14ac:dyDescent="0.35">
      <c r="B70" t="s">
        <v>1526</v>
      </c>
      <c r="C70" t="s">
        <v>498</v>
      </c>
      <c r="D70">
        <f>VLOOKUP(B70,Tabela8[[PN Pro Rata]:[Coluna1]],4,0)</f>
        <v>0</v>
      </c>
      <c r="E70" t="s">
        <v>1642</v>
      </c>
      <c r="F70" t="str">
        <f>IFERROR(VLOOKUP(B70,NCE!B:J,8,FALSE),"")</f>
        <v/>
      </c>
      <c r="G70" t="str">
        <f>IFERROR(VLOOKUP(B70,NCE!B:K,9,FALSE),"")</f>
        <v/>
      </c>
    </row>
    <row r="71" spans="2:7" x14ac:dyDescent="0.35">
      <c r="B71" t="s">
        <v>1527</v>
      </c>
      <c r="C71" t="s">
        <v>779</v>
      </c>
      <c r="D71">
        <f>VLOOKUP(B71,Tabela8[[PN Pro Rata]:[Coluna1]],4,0)</f>
        <v>0</v>
      </c>
      <c r="E71" t="s">
        <v>1642</v>
      </c>
      <c r="F71" t="str">
        <f>IFERROR(VLOOKUP(B71,NCE!B:J,8,FALSE),"")</f>
        <v/>
      </c>
      <c r="G71" t="str">
        <f>IFERROR(VLOOKUP(B71,NCE!B:K,9,FALSE),"")</f>
        <v/>
      </c>
    </row>
    <row r="72" spans="2:7" x14ac:dyDescent="0.35">
      <c r="B72" t="s">
        <v>1528</v>
      </c>
      <c r="C72" t="s">
        <v>779</v>
      </c>
      <c r="D72">
        <f>VLOOKUP(B72,Tabela8[[PN Pro Rata]:[Coluna1]],4,0)</f>
        <v>0</v>
      </c>
      <c r="E72" t="s">
        <v>1642</v>
      </c>
      <c r="F72" t="str">
        <f>IFERROR(VLOOKUP(B72,NCE!B:J,8,FALSE),"")</f>
        <v/>
      </c>
      <c r="G72" t="str">
        <f>IFERROR(VLOOKUP(B72,NCE!B:K,9,FALSE),"")</f>
        <v/>
      </c>
    </row>
    <row r="73" spans="2:7" x14ac:dyDescent="0.35">
      <c r="B73" t="s">
        <v>1529</v>
      </c>
      <c r="C73" t="s">
        <v>779</v>
      </c>
      <c r="D73">
        <f>VLOOKUP(B73,Tabela8[[PN Pro Rata]:[Coluna1]],4,0)</f>
        <v>0</v>
      </c>
      <c r="E73" t="s">
        <v>1642</v>
      </c>
      <c r="F73" t="str">
        <f>IFERROR(VLOOKUP(B73,NCE!B:J,8,FALSE),"")</f>
        <v/>
      </c>
      <c r="G73" t="str">
        <f>IFERROR(VLOOKUP(B73,NCE!B:K,9,FALSE),"")</f>
        <v/>
      </c>
    </row>
    <row r="74" spans="2:7" x14ac:dyDescent="0.35">
      <c r="B74" t="s">
        <v>1530</v>
      </c>
      <c r="C74" t="s">
        <v>779</v>
      </c>
      <c r="D74">
        <f>VLOOKUP(B74,Tabela8[[PN Pro Rata]:[Coluna1]],4,0)</f>
        <v>0</v>
      </c>
      <c r="E74" t="s">
        <v>1642</v>
      </c>
      <c r="F74" t="str">
        <f>IFERROR(VLOOKUP(B74,NCE!B:J,8,FALSE),"")</f>
        <v/>
      </c>
      <c r="G74" t="str">
        <f>IFERROR(VLOOKUP(B74,NCE!B:K,9,FALSE),"")</f>
        <v/>
      </c>
    </row>
    <row r="75" spans="2:7" x14ac:dyDescent="0.35">
      <c r="B75" t="s">
        <v>1531</v>
      </c>
      <c r="C75" t="s">
        <v>779</v>
      </c>
      <c r="D75">
        <f>VLOOKUP(B75,Tabela8[[PN Pro Rata]:[Coluna1]],4,0)</f>
        <v>0</v>
      </c>
      <c r="E75" t="s">
        <v>1642</v>
      </c>
      <c r="F75" t="str">
        <f>IFERROR(VLOOKUP(B75,NCE!B:J,8,FALSE),"")</f>
        <v/>
      </c>
      <c r="G75" t="str">
        <f>IFERROR(VLOOKUP(B75,NCE!B:K,9,FALSE),"")</f>
        <v/>
      </c>
    </row>
    <row r="76" spans="2:7" x14ac:dyDescent="0.35">
      <c r="B76" t="s">
        <v>1532</v>
      </c>
      <c r="C76" t="s">
        <v>779</v>
      </c>
      <c r="D76">
        <f>VLOOKUP(B76,Tabela8[[PN Pro Rata]:[Coluna1]],4,0)</f>
        <v>0</v>
      </c>
      <c r="E76" t="s">
        <v>1642</v>
      </c>
      <c r="F76" t="str">
        <f>IFERROR(VLOOKUP(B76,NCE!B:J,8,FALSE),"")</f>
        <v/>
      </c>
      <c r="G76" t="str">
        <f>IFERROR(VLOOKUP(B76,NCE!B:K,9,FALSE),"")</f>
        <v/>
      </c>
    </row>
    <row r="77" spans="2:7" x14ac:dyDescent="0.35">
      <c r="B77" t="s">
        <v>1533</v>
      </c>
      <c r="C77" t="s">
        <v>779</v>
      </c>
      <c r="D77">
        <f>VLOOKUP(B77,Tabela8[[PN Pro Rata]:[Coluna1]],4,0)</f>
        <v>0</v>
      </c>
      <c r="E77" t="s">
        <v>1642</v>
      </c>
      <c r="F77" t="str">
        <f>IFERROR(VLOOKUP(B77,NCE!B:J,8,FALSE),"")</f>
        <v/>
      </c>
      <c r="G77" t="str">
        <f>IFERROR(VLOOKUP(B77,NCE!B:K,9,FALSE),"")</f>
        <v/>
      </c>
    </row>
    <row r="78" spans="2:7" x14ac:dyDescent="0.35">
      <c r="B78" t="s">
        <v>1534</v>
      </c>
      <c r="C78" t="s">
        <v>779</v>
      </c>
      <c r="D78">
        <f>VLOOKUP(B78,Tabela8[[PN Pro Rata]:[Coluna1]],4,0)</f>
        <v>0</v>
      </c>
      <c r="E78" t="s">
        <v>1642</v>
      </c>
      <c r="F78" t="str">
        <f>IFERROR(VLOOKUP(B78,NCE!B:J,8,FALSE),"")</f>
        <v/>
      </c>
      <c r="G78" t="str">
        <f>IFERROR(VLOOKUP(B78,NCE!B:K,9,FALSE),"")</f>
        <v/>
      </c>
    </row>
    <row r="79" spans="2:7" x14ac:dyDescent="0.35">
      <c r="B79" t="s">
        <v>1535</v>
      </c>
      <c r="C79" t="s">
        <v>779</v>
      </c>
      <c r="D79">
        <f>VLOOKUP(B79,Tabela8[[PN Pro Rata]:[Coluna1]],4,0)</f>
        <v>0</v>
      </c>
      <c r="E79" t="s">
        <v>1642</v>
      </c>
      <c r="F79" t="str">
        <f>IFERROR(VLOOKUP(B79,NCE!B:J,8,FALSE),"")</f>
        <v/>
      </c>
      <c r="G79" t="str">
        <f>IFERROR(VLOOKUP(B79,NCE!B:K,9,FALSE),"")</f>
        <v/>
      </c>
    </row>
    <row r="80" spans="2:7" x14ac:dyDescent="0.35">
      <c r="B80" t="s">
        <v>1536</v>
      </c>
      <c r="C80" t="s">
        <v>779</v>
      </c>
      <c r="D80">
        <f>VLOOKUP(B80,Tabela8[[PN Pro Rata]:[Coluna1]],4,0)</f>
        <v>0</v>
      </c>
      <c r="E80" t="s">
        <v>1642</v>
      </c>
      <c r="F80" t="str">
        <f>IFERROR(VLOOKUP(B80,NCE!B:J,8,FALSE),"")</f>
        <v/>
      </c>
      <c r="G80" t="str">
        <f>IFERROR(VLOOKUP(B80,NCE!B:K,9,FALSE),"")</f>
        <v/>
      </c>
    </row>
    <row r="81" spans="2:7" x14ac:dyDescent="0.35">
      <c r="B81" t="s">
        <v>1537</v>
      </c>
      <c r="C81" t="s">
        <v>779</v>
      </c>
      <c r="D81">
        <f>VLOOKUP(B81,Tabela8[[PN Pro Rata]:[Coluna1]],4,0)</f>
        <v>0</v>
      </c>
      <c r="E81" t="s">
        <v>1642</v>
      </c>
      <c r="F81" t="str">
        <f>IFERROR(VLOOKUP(B81,NCE!B:J,8,FALSE),"")</f>
        <v/>
      </c>
      <c r="G81" t="str">
        <f>IFERROR(VLOOKUP(B81,NCE!B:K,9,FALSE),"")</f>
        <v/>
      </c>
    </row>
    <row r="82" spans="2:7" x14ac:dyDescent="0.35">
      <c r="B82" t="s">
        <v>1538</v>
      </c>
      <c r="C82" t="s">
        <v>517</v>
      </c>
      <c r="D82">
        <f>VLOOKUP(B82,Tabela8[[PN Pro Rata]:[Coluna1]],4,0)</f>
        <v>0</v>
      </c>
      <c r="E82" t="s">
        <v>1642</v>
      </c>
      <c r="F82" t="str">
        <f>IFERROR(VLOOKUP(B82,NCE!B:J,8,FALSE),"")</f>
        <v/>
      </c>
      <c r="G82" t="str">
        <f>IFERROR(VLOOKUP(B82,NCE!B:K,9,FALSE),"")</f>
        <v/>
      </c>
    </row>
    <row r="83" spans="2:7" x14ac:dyDescent="0.35">
      <c r="B83" t="s">
        <v>1539</v>
      </c>
      <c r="C83" t="s">
        <v>517</v>
      </c>
      <c r="D83">
        <f>VLOOKUP(B83,Tabela8[[PN Pro Rata]:[Coluna1]],4,0)</f>
        <v>0</v>
      </c>
      <c r="E83" t="s">
        <v>1642</v>
      </c>
      <c r="F83" t="str">
        <f>IFERROR(VLOOKUP(B83,NCE!B:J,8,FALSE),"")</f>
        <v/>
      </c>
      <c r="G83" t="str">
        <f>IFERROR(VLOOKUP(B83,NCE!B:K,9,FALSE),"")</f>
        <v/>
      </c>
    </row>
    <row r="84" spans="2:7" x14ac:dyDescent="0.35">
      <c r="B84" t="s">
        <v>1540</v>
      </c>
      <c r="C84" t="s">
        <v>517</v>
      </c>
      <c r="D84">
        <f>VLOOKUP(B84,Tabela8[[PN Pro Rata]:[Coluna1]],4,0)</f>
        <v>0</v>
      </c>
      <c r="E84" t="s">
        <v>1642</v>
      </c>
      <c r="F84" t="str">
        <f>IFERROR(VLOOKUP(B84,NCE!B:J,8,FALSE),"")</f>
        <v/>
      </c>
      <c r="G84" t="str">
        <f>IFERROR(VLOOKUP(B84,NCE!B:K,9,FALSE),"")</f>
        <v/>
      </c>
    </row>
    <row r="85" spans="2:7" x14ac:dyDescent="0.35">
      <c r="B85" t="s">
        <v>1541</v>
      </c>
      <c r="C85" t="s">
        <v>517</v>
      </c>
      <c r="D85">
        <f>VLOOKUP(B85,Tabela8[[PN Pro Rata]:[Coluna1]],4,0)</f>
        <v>0</v>
      </c>
      <c r="E85" t="s">
        <v>1642</v>
      </c>
      <c r="F85" t="str">
        <f>IFERROR(VLOOKUP(B85,NCE!B:J,8,FALSE),"")</f>
        <v/>
      </c>
      <c r="G85" t="str">
        <f>IFERROR(VLOOKUP(B85,NCE!B:K,9,FALSE),"")</f>
        <v/>
      </c>
    </row>
    <row r="86" spans="2:7" x14ac:dyDescent="0.35">
      <c r="B86" t="s">
        <v>1542</v>
      </c>
      <c r="C86" t="s">
        <v>517</v>
      </c>
      <c r="D86">
        <f>VLOOKUP(B86,Tabela8[[PN Pro Rata]:[Coluna1]],4,0)</f>
        <v>0</v>
      </c>
      <c r="E86" t="s">
        <v>1642</v>
      </c>
      <c r="F86" t="str">
        <f>IFERROR(VLOOKUP(B86,NCE!B:J,8,FALSE),"")</f>
        <v/>
      </c>
      <c r="G86" t="str">
        <f>IFERROR(VLOOKUP(B86,NCE!B:K,9,FALSE),"")</f>
        <v/>
      </c>
    </row>
    <row r="87" spans="2:7" x14ac:dyDescent="0.35">
      <c r="B87" t="s">
        <v>1543</v>
      </c>
      <c r="C87" t="s">
        <v>517</v>
      </c>
      <c r="D87">
        <f>VLOOKUP(B87,Tabela8[[PN Pro Rata]:[Coluna1]],4,0)</f>
        <v>0</v>
      </c>
      <c r="E87" t="s">
        <v>1642</v>
      </c>
      <c r="F87" t="str">
        <f>IFERROR(VLOOKUP(B87,NCE!B:J,8,FALSE),"")</f>
        <v/>
      </c>
      <c r="G87" t="str">
        <f>IFERROR(VLOOKUP(B87,NCE!B:K,9,FALSE),"")</f>
        <v/>
      </c>
    </row>
    <row r="88" spans="2:7" x14ac:dyDescent="0.35">
      <c r="B88" t="s">
        <v>1544</v>
      </c>
      <c r="C88" t="s">
        <v>517</v>
      </c>
      <c r="D88">
        <f>VLOOKUP(B88,Tabela8[[PN Pro Rata]:[Coluna1]],4,0)</f>
        <v>0</v>
      </c>
      <c r="E88" t="s">
        <v>1642</v>
      </c>
      <c r="F88" t="str">
        <f>IFERROR(VLOOKUP(B88,NCE!B:J,8,FALSE),"")</f>
        <v/>
      </c>
      <c r="G88" t="str">
        <f>IFERROR(VLOOKUP(B88,NCE!B:K,9,FALSE),"")</f>
        <v/>
      </c>
    </row>
    <row r="89" spans="2:7" x14ac:dyDescent="0.35">
      <c r="B89" t="s">
        <v>1545</v>
      </c>
      <c r="C89" t="s">
        <v>517</v>
      </c>
      <c r="D89">
        <f>VLOOKUP(B89,Tabela8[[PN Pro Rata]:[Coluna1]],4,0)</f>
        <v>0</v>
      </c>
      <c r="E89" t="s">
        <v>1642</v>
      </c>
      <c r="F89" t="str">
        <f>IFERROR(VLOOKUP(B89,NCE!B:J,8,FALSE),"")</f>
        <v/>
      </c>
      <c r="G89" t="str">
        <f>IFERROR(VLOOKUP(B89,NCE!B:K,9,FALSE),"")</f>
        <v/>
      </c>
    </row>
    <row r="90" spans="2:7" x14ac:dyDescent="0.35">
      <c r="B90" t="s">
        <v>1546</v>
      </c>
      <c r="C90" t="s">
        <v>517</v>
      </c>
      <c r="D90">
        <f>VLOOKUP(B90,Tabela8[[PN Pro Rata]:[Coluna1]],4,0)</f>
        <v>0</v>
      </c>
      <c r="E90" t="s">
        <v>1642</v>
      </c>
      <c r="F90" t="str">
        <f>IFERROR(VLOOKUP(B90,NCE!B:J,8,FALSE),"")</f>
        <v/>
      </c>
      <c r="G90" t="str">
        <f>IFERROR(VLOOKUP(B90,NCE!B:K,9,FALSE),"")</f>
        <v/>
      </c>
    </row>
    <row r="91" spans="2:7" x14ac:dyDescent="0.35">
      <c r="B91" t="s">
        <v>1547</v>
      </c>
      <c r="C91" t="s">
        <v>517</v>
      </c>
      <c r="D91">
        <f>VLOOKUP(B91,Tabela8[[PN Pro Rata]:[Coluna1]],4,0)</f>
        <v>0</v>
      </c>
      <c r="E91" t="s">
        <v>1642</v>
      </c>
      <c r="F91" t="str">
        <f>IFERROR(VLOOKUP(B91,NCE!B:J,8,FALSE),"")</f>
        <v/>
      </c>
      <c r="G91" t="str">
        <f>IFERROR(VLOOKUP(B91,NCE!B:K,9,FALSE),"")</f>
        <v/>
      </c>
    </row>
    <row r="92" spans="2:7" x14ac:dyDescent="0.35">
      <c r="B92" t="s">
        <v>1548</v>
      </c>
      <c r="C92" t="s">
        <v>517</v>
      </c>
      <c r="D92">
        <f>VLOOKUP(B92,Tabela8[[PN Pro Rata]:[Coluna1]],4,0)</f>
        <v>0</v>
      </c>
      <c r="E92" t="s">
        <v>1642</v>
      </c>
      <c r="F92" t="str">
        <f>IFERROR(VLOOKUP(B92,NCE!B:J,8,FALSE),"")</f>
        <v/>
      </c>
      <c r="G92" t="str">
        <f>IFERROR(VLOOKUP(B92,NCE!B:K,9,FALSE),"")</f>
        <v/>
      </c>
    </row>
    <row r="93" spans="2:7" x14ac:dyDescent="0.35">
      <c r="B93" t="s">
        <v>1549</v>
      </c>
      <c r="C93" t="s">
        <v>762</v>
      </c>
      <c r="D93">
        <f>VLOOKUP(B93,Tabela8[[PN Pro Rata]:[Coluna1]],4,0)</f>
        <v>0</v>
      </c>
      <c r="E93" t="s">
        <v>1642</v>
      </c>
      <c r="F93" t="str">
        <f>IFERROR(VLOOKUP(B93,NCE!B:J,8,FALSE),"")</f>
        <v/>
      </c>
      <c r="G93" t="str">
        <f>IFERROR(VLOOKUP(B93,NCE!B:K,9,FALSE),"")</f>
        <v/>
      </c>
    </row>
    <row r="94" spans="2:7" x14ac:dyDescent="0.35">
      <c r="B94" t="s">
        <v>1550</v>
      </c>
      <c r="C94" t="s">
        <v>762</v>
      </c>
      <c r="D94">
        <f>VLOOKUP(B94,Tabela8[[PN Pro Rata]:[Coluna1]],4,0)</f>
        <v>0</v>
      </c>
      <c r="E94" t="s">
        <v>1642</v>
      </c>
      <c r="F94" t="str">
        <f>IFERROR(VLOOKUP(B94,NCE!B:J,8,FALSE),"")</f>
        <v/>
      </c>
      <c r="G94" t="str">
        <f>IFERROR(VLOOKUP(B94,NCE!B:K,9,FALSE),"")</f>
        <v/>
      </c>
    </row>
    <row r="95" spans="2:7" x14ac:dyDescent="0.35">
      <c r="B95" t="s">
        <v>1551</v>
      </c>
      <c r="C95" t="s">
        <v>762</v>
      </c>
      <c r="D95">
        <f>VLOOKUP(B95,Tabela8[[PN Pro Rata]:[Coluna1]],4,0)</f>
        <v>0</v>
      </c>
      <c r="E95" t="s">
        <v>1642</v>
      </c>
      <c r="F95" t="str">
        <f>IFERROR(VLOOKUP(B95,NCE!B:J,8,FALSE),"")</f>
        <v/>
      </c>
      <c r="G95" t="str">
        <f>IFERROR(VLOOKUP(B95,NCE!B:K,9,FALSE),"")</f>
        <v/>
      </c>
    </row>
    <row r="96" spans="2:7" x14ac:dyDescent="0.35">
      <c r="B96" t="s">
        <v>1552</v>
      </c>
      <c r="C96" t="s">
        <v>762</v>
      </c>
      <c r="D96">
        <f>VLOOKUP(B96,Tabela8[[PN Pro Rata]:[Coluna1]],4,0)</f>
        <v>0</v>
      </c>
      <c r="E96" t="s">
        <v>1642</v>
      </c>
      <c r="F96" t="str">
        <f>IFERROR(VLOOKUP(B96,NCE!B:J,8,FALSE),"")</f>
        <v/>
      </c>
      <c r="G96" t="str">
        <f>IFERROR(VLOOKUP(B96,NCE!B:K,9,FALSE),"")</f>
        <v/>
      </c>
    </row>
    <row r="97" spans="2:7" x14ac:dyDescent="0.35">
      <c r="B97" t="s">
        <v>1553</v>
      </c>
      <c r="C97" t="s">
        <v>762</v>
      </c>
      <c r="D97">
        <f>VLOOKUP(B97,Tabela8[[PN Pro Rata]:[Coluna1]],4,0)</f>
        <v>0</v>
      </c>
      <c r="E97" t="s">
        <v>1642</v>
      </c>
      <c r="F97" t="str">
        <f>IFERROR(VLOOKUP(B97,NCE!B:J,8,FALSE),"")</f>
        <v/>
      </c>
      <c r="G97" t="str">
        <f>IFERROR(VLOOKUP(B97,NCE!B:K,9,FALSE),"")</f>
        <v/>
      </c>
    </row>
    <row r="98" spans="2:7" x14ac:dyDescent="0.35">
      <c r="B98" t="s">
        <v>1554</v>
      </c>
      <c r="C98" t="s">
        <v>762</v>
      </c>
      <c r="D98">
        <f>VLOOKUP(B98,Tabela8[[PN Pro Rata]:[Coluna1]],4,0)</f>
        <v>0</v>
      </c>
      <c r="E98" t="s">
        <v>1642</v>
      </c>
      <c r="F98" t="str">
        <f>IFERROR(VLOOKUP(B98,NCE!B:J,8,FALSE),"")</f>
        <v/>
      </c>
      <c r="G98" t="str">
        <f>IFERROR(VLOOKUP(B98,NCE!B:K,9,FALSE),"")</f>
        <v/>
      </c>
    </row>
    <row r="99" spans="2:7" x14ac:dyDescent="0.35">
      <c r="B99" t="s">
        <v>1555</v>
      </c>
      <c r="C99" t="s">
        <v>762</v>
      </c>
      <c r="D99">
        <f>VLOOKUP(B99,Tabela8[[PN Pro Rata]:[Coluna1]],4,0)</f>
        <v>0</v>
      </c>
      <c r="E99" t="s">
        <v>1642</v>
      </c>
      <c r="F99" t="str">
        <f>IFERROR(VLOOKUP(B99,NCE!B:J,8,FALSE),"")</f>
        <v/>
      </c>
      <c r="G99" t="str">
        <f>IFERROR(VLOOKUP(B99,NCE!B:K,9,FALSE),"")</f>
        <v/>
      </c>
    </row>
    <row r="100" spans="2:7" x14ac:dyDescent="0.35">
      <c r="B100" t="s">
        <v>1556</v>
      </c>
      <c r="C100" t="s">
        <v>762</v>
      </c>
      <c r="D100">
        <f>VLOOKUP(B100,Tabela8[[PN Pro Rata]:[Coluna1]],4,0)</f>
        <v>0</v>
      </c>
      <c r="E100" t="s">
        <v>1642</v>
      </c>
      <c r="F100" t="str">
        <f>IFERROR(VLOOKUP(B100,NCE!B:J,8,FALSE),"")</f>
        <v/>
      </c>
      <c r="G100" t="str">
        <f>IFERROR(VLOOKUP(B100,NCE!B:K,9,FALSE),"")</f>
        <v/>
      </c>
    </row>
    <row r="101" spans="2:7" x14ac:dyDescent="0.35">
      <c r="B101" t="s">
        <v>1557</v>
      </c>
      <c r="C101" t="s">
        <v>762</v>
      </c>
      <c r="D101">
        <f>VLOOKUP(B101,Tabela8[[PN Pro Rata]:[Coluna1]],4,0)</f>
        <v>0</v>
      </c>
      <c r="E101" t="s">
        <v>1642</v>
      </c>
      <c r="F101" t="str">
        <f>IFERROR(VLOOKUP(B101,NCE!B:J,8,FALSE),"")</f>
        <v/>
      </c>
      <c r="G101" t="str">
        <f>IFERROR(VLOOKUP(B101,NCE!B:K,9,FALSE),"")</f>
        <v/>
      </c>
    </row>
    <row r="102" spans="2:7" x14ac:dyDescent="0.35">
      <c r="B102" t="s">
        <v>1558</v>
      </c>
      <c r="C102" t="s">
        <v>762</v>
      </c>
      <c r="D102">
        <f>VLOOKUP(B102,Tabela8[[PN Pro Rata]:[Coluna1]],4,0)</f>
        <v>0</v>
      </c>
      <c r="E102" t="s">
        <v>1642</v>
      </c>
      <c r="F102" t="str">
        <f>IFERROR(VLOOKUP(B102,NCE!B:J,8,FALSE),"")</f>
        <v/>
      </c>
      <c r="G102" t="str">
        <f>IFERROR(VLOOKUP(B102,NCE!B:K,9,FALSE),"")</f>
        <v/>
      </c>
    </row>
    <row r="103" spans="2:7" x14ac:dyDescent="0.35">
      <c r="B103" t="s">
        <v>1559</v>
      </c>
      <c r="C103" t="s">
        <v>762</v>
      </c>
      <c r="D103">
        <f>VLOOKUP(B103,Tabela8[[PN Pro Rata]:[Coluna1]],4,0)</f>
        <v>0</v>
      </c>
      <c r="E103" t="s">
        <v>1642</v>
      </c>
      <c r="F103" t="str">
        <f>IFERROR(VLOOKUP(B103,NCE!B:J,8,FALSE),"")</f>
        <v/>
      </c>
      <c r="G103" t="str">
        <f>IFERROR(VLOOKUP(B103,NCE!B:K,9,FALSE),"")</f>
        <v/>
      </c>
    </row>
    <row r="104" spans="2:7" x14ac:dyDescent="0.35">
      <c r="B104" t="s">
        <v>1560</v>
      </c>
      <c r="C104" t="s">
        <v>527</v>
      </c>
      <c r="D104">
        <f>VLOOKUP(B104,Tabela8[[PN Pro Rata]:[Coluna1]],4,0)</f>
        <v>0</v>
      </c>
      <c r="E104" t="s">
        <v>1642</v>
      </c>
      <c r="F104" t="str">
        <f>IFERROR(VLOOKUP(B104,NCE!B:J,8,FALSE),"")</f>
        <v/>
      </c>
      <c r="G104" t="str">
        <f>IFERROR(VLOOKUP(B104,NCE!B:K,9,FALSE),"")</f>
        <v/>
      </c>
    </row>
    <row r="105" spans="2:7" x14ac:dyDescent="0.35">
      <c r="B105" t="s">
        <v>1561</v>
      </c>
      <c r="C105" t="s">
        <v>527</v>
      </c>
      <c r="D105">
        <f>VLOOKUP(B105,Tabela8[[PN Pro Rata]:[Coluna1]],4,0)</f>
        <v>0</v>
      </c>
      <c r="E105" t="s">
        <v>1642</v>
      </c>
      <c r="F105" t="str">
        <f>IFERROR(VLOOKUP(B105,NCE!B:J,8,FALSE),"")</f>
        <v/>
      </c>
      <c r="G105" t="str">
        <f>IFERROR(VLOOKUP(B105,NCE!B:K,9,FALSE),"")</f>
        <v/>
      </c>
    </row>
    <row r="106" spans="2:7" x14ac:dyDescent="0.35">
      <c r="B106" t="s">
        <v>1562</v>
      </c>
      <c r="C106" t="s">
        <v>527</v>
      </c>
      <c r="D106">
        <f>VLOOKUP(B106,Tabela8[[PN Pro Rata]:[Coluna1]],4,0)</f>
        <v>0</v>
      </c>
      <c r="E106" t="s">
        <v>1642</v>
      </c>
      <c r="F106" t="str">
        <f>IFERROR(VLOOKUP(B106,NCE!B:J,8,FALSE),"")</f>
        <v/>
      </c>
      <c r="G106" t="str">
        <f>IFERROR(VLOOKUP(B106,NCE!B:K,9,FALSE),"")</f>
        <v/>
      </c>
    </row>
    <row r="107" spans="2:7" x14ac:dyDescent="0.35">
      <c r="B107" t="s">
        <v>1563</v>
      </c>
      <c r="C107" t="s">
        <v>527</v>
      </c>
      <c r="D107">
        <f>VLOOKUP(B107,Tabela8[[PN Pro Rata]:[Coluna1]],4,0)</f>
        <v>0</v>
      </c>
      <c r="E107" t="s">
        <v>1642</v>
      </c>
      <c r="F107" t="str">
        <f>IFERROR(VLOOKUP(B107,NCE!B:J,8,FALSE),"")</f>
        <v/>
      </c>
      <c r="G107" t="str">
        <f>IFERROR(VLOOKUP(B107,NCE!B:K,9,FALSE),"")</f>
        <v/>
      </c>
    </row>
    <row r="108" spans="2:7" x14ac:dyDescent="0.35">
      <c r="B108" t="s">
        <v>1564</v>
      </c>
      <c r="C108" t="s">
        <v>527</v>
      </c>
      <c r="D108">
        <f>VLOOKUP(B108,Tabela8[[PN Pro Rata]:[Coluna1]],4,0)</f>
        <v>0</v>
      </c>
      <c r="E108" t="s">
        <v>1642</v>
      </c>
      <c r="F108" t="str">
        <f>IFERROR(VLOOKUP(B108,NCE!B:J,8,FALSE),"")</f>
        <v/>
      </c>
      <c r="G108" t="str">
        <f>IFERROR(VLOOKUP(B108,NCE!B:K,9,FALSE),"")</f>
        <v/>
      </c>
    </row>
    <row r="109" spans="2:7" x14ac:dyDescent="0.35">
      <c r="B109" t="s">
        <v>1565</v>
      </c>
      <c r="C109" t="s">
        <v>527</v>
      </c>
      <c r="D109">
        <f>VLOOKUP(B109,Tabela8[[PN Pro Rata]:[Coluna1]],4,0)</f>
        <v>0</v>
      </c>
      <c r="E109" t="s">
        <v>1642</v>
      </c>
      <c r="F109" t="str">
        <f>IFERROR(VLOOKUP(B109,NCE!B:J,8,FALSE),"")</f>
        <v/>
      </c>
      <c r="G109" t="str">
        <f>IFERROR(VLOOKUP(B109,NCE!B:K,9,FALSE),"")</f>
        <v/>
      </c>
    </row>
    <row r="110" spans="2:7" x14ac:dyDescent="0.35">
      <c r="B110" t="s">
        <v>1566</v>
      </c>
      <c r="C110" t="s">
        <v>527</v>
      </c>
      <c r="D110">
        <f>VLOOKUP(B110,Tabela8[[PN Pro Rata]:[Coluna1]],4,0)</f>
        <v>0</v>
      </c>
      <c r="E110" t="s">
        <v>1642</v>
      </c>
      <c r="F110" t="str">
        <f>IFERROR(VLOOKUP(B110,NCE!B:J,8,FALSE),"")</f>
        <v/>
      </c>
      <c r="G110" t="str">
        <f>IFERROR(VLOOKUP(B110,NCE!B:K,9,FALSE),"")</f>
        <v/>
      </c>
    </row>
    <row r="111" spans="2:7" x14ac:dyDescent="0.35">
      <c r="B111" t="s">
        <v>1567</v>
      </c>
      <c r="C111" t="s">
        <v>527</v>
      </c>
      <c r="D111">
        <f>VLOOKUP(B111,Tabela8[[PN Pro Rata]:[Coluna1]],4,0)</f>
        <v>0</v>
      </c>
      <c r="E111" t="s">
        <v>1642</v>
      </c>
      <c r="F111" t="str">
        <f>IFERROR(VLOOKUP(B111,NCE!B:J,8,FALSE),"")</f>
        <v/>
      </c>
      <c r="G111" t="str">
        <f>IFERROR(VLOOKUP(B111,NCE!B:K,9,FALSE),"")</f>
        <v/>
      </c>
    </row>
    <row r="112" spans="2:7" x14ac:dyDescent="0.35">
      <c r="B112" t="s">
        <v>1568</v>
      </c>
      <c r="C112" t="s">
        <v>527</v>
      </c>
      <c r="D112">
        <f>VLOOKUP(B112,Tabela8[[PN Pro Rata]:[Coluna1]],4,0)</f>
        <v>0</v>
      </c>
      <c r="E112" t="s">
        <v>1642</v>
      </c>
      <c r="F112" t="str">
        <f>IFERROR(VLOOKUP(B112,NCE!B:J,8,FALSE),"")</f>
        <v/>
      </c>
      <c r="G112" t="str">
        <f>IFERROR(VLOOKUP(B112,NCE!B:K,9,FALSE),"")</f>
        <v/>
      </c>
    </row>
    <row r="113" spans="2:7" x14ac:dyDescent="0.35">
      <c r="B113" t="s">
        <v>1569</v>
      </c>
      <c r="C113" t="s">
        <v>527</v>
      </c>
      <c r="D113">
        <f>VLOOKUP(B113,Tabela8[[PN Pro Rata]:[Coluna1]],4,0)</f>
        <v>0</v>
      </c>
      <c r="E113" t="s">
        <v>1642</v>
      </c>
      <c r="F113" t="str">
        <f>IFERROR(VLOOKUP(B113,NCE!B:J,8,FALSE),"")</f>
        <v/>
      </c>
      <c r="G113" t="str">
        <f>IFERROR(VLOOKUP(B113,NCE!B:K,9,FALSE),"")</f>
        <v/>
      </c>
    </row>
    <row r="114" spans="2:7" x14ac:dyDescent="0.35">
      <c r="B114" t="s">
        <v>1570</v>
      </c>
      <c r="C114" t="s">
        <v>527</v>
      </c>
      <c r="D114">
        <f>VLOOKUP(B114,Tabela8[[PN Pro Rata]:[Coluna1]],4,0)</f>
        <v>0</v>
      </c>
      <c r="E114" t="s">
        <v>1642</v>
      </c>
      <c r="F114" t="str">
        <f>IFERROR(VLOOKUP(B114,NCE!B:J,8,FALSE),"")</f>
        <v/>
      </c>
      <c r="G114" t="str">
        <f>IFERROR(VLOOKUP(B114,NCE!B:K,9,FALSE),"")</f>
        <v/>
      </c>
    </row>
    <row r="115" spans="2:7" x14ac:dyDescent="0.35">
      <c r="B115" t="s">
        <v>1571</v>
      </c>
      <c r="C115" t="s">
        <v>694</v>
      </c>
      <c r="D115">
        <f>VLOOKUP(B115,Tabela8[[PN Pro Rata]:[Coluna1]],4,0)</f>
        <v>0</v>
      </c>
      <c r="E115" t="s">
        <v>1642</v>
      </c>
      <c r="F115" t="str">
        <f>IFERROR(VLOOKUP(B115,NCE!B:J,8,FALSE),"")</f>
        <v/>
      </c>
      <c r="G115" t="str">
        <f>IFERROR(VLOOKUP(B115,NCE!B:K,9,FALSE),"")</f>
        <v/>
      </c>
    </row>
    <row r="116" spans="2:7" x14ac:dyDescent="0.35">
      <c r="B116" t="s">
        <v>1572</v>
      </c>
      <c r="C116" t="s">
        <v>694</v>
      </c>
      <c r="D116">
        <f>VLOOKUP(B116,Tabela8[[PN Pro Rata]:[Coluna1]],4,0)</f>
        <v>0</v>
      </c>
      <c r="E116" t="s">
        <v>1642</v>
      </c>
      <c r="F116" t="str">
        <f>IFERROR(VLOOKUP(B116,NCE!B:J,8,FALSE),"")</f>
        <v/>
      </c>
      <c r="G116" t="str">
        <f>IFERROR(VLOOKUP(B116,NCE!B:K,9,FALSE),"")</f>
        <v/>
      </c>
    </row>
    <row r="117" spans="2:7" x14ac:dyDescent="0.35">
      <c r="B117" t="s">
        <v>1573</v>
      </c>
      <c r="C117" t="s">
        <v>694</v>
      </c>
      <c r="D117">
        <f>VLOOKUP(B117,Tabela8[[PN Pro Rata]:[Coluna1]],4,0)</f>
        <v>0</v>
      </c>
      <c r="E117" t="s">
        <v>1642</v>
      </c>
      <c r="F117" t="str">
        <f>IFERROR(VLOOKUP(B117,NCE!B:J,8,FALSE),"")</f>
        <v/>
      </c>
      <c r="G117" t="str">
        <f>IFERROR(VLOOKUP(B117,NCE!B:K,9,FALSE),"")</f>
        <v/>
      </c>
    </row>
    <row r="118" spans="2:7" x14ac:dyDescent="0.35">
      <c r="B118" t="s">
        <v>1574</v>
      </c>
      <c r="C118" t="s">
        <v>694</v>
      </c>
      <c r="D118">
        <f>VLOOKUP(B118,Tabela8[[PN Pro Rata]:[Coluna1]],4,0)</f>
        <v>0</v>
      </c>
      <c r="E118" t="s">
        <v>1642</v>
      </c>
      <c r="F118" t="str">
        <f>IFERROR(VLOOKUP(B118,NCE!B:J,8,FALSE),"")</f>
        <v/>
      </c>
      <c r="G118" t="str">
        <f>IFERROR(VLOOKUP(B118,NCE!B:K,9,FALSE),"")</f>
        <v/>
      </c>
    </row>
    <row r="119" spans="2:7" x14ac:dyDescent="0.35">
      <c r="B119" t="s">
        <v>1575</v>
      </c>
      <c r="C119" t="s">
        <v>694</v>
      </c>
      <c r="D119">
        <f>VLOOKUP(B119,Tabela8[[PN Pro Rata]:[Coluna1]],4,0)</f>
        <v>0</v>
      </c>
      <c r="E119" t="s">
        <v>1642</v>
      </c>
      <c r="F119" t="str">
        <f>IFERROR(VLOOKUP(B119,NCE!B:J,8,FALSE),"")</f>
        <v/>
      </c>
      <c r="G119" t="str">
        <f>IFERROR(VLOOKUP(B119,NCE!B:K,9,FALSE),"")</f>
        <v/>
      </c>
    </row>
    <row r="120" spans="2:7" x14ac:dyDescent="0.35">
      <c r="B120" t="s">
        <v>1576</v>
      </c>
      <c r="C120" t="s">
        <v>694</v>
      </c>
      <c r="D120">
        <f>VLOOKUP(B120,Tabela8[[PN Pro Rata]:[Coluna1]],4,0)</f>
        <v>0</v>
      </c>
      <c r="E120" t="s">
        <v>1642</v>
      </c>
      <c r="F120" t="str">
        <f>IFERROR(VLOOKUP(B120,NCE!B:J,8,FALSE),"")</f>
        <v/>
      </c>
      <c r="G120" t="str">
        <f>IFERROR(VLOOKUP(B120,NCE!B:K,9,FALSE),"")</f>
        <v/>
      </c>
    </row>
    <row r="121" spans="2:7" x14ac:dyDescent="0.35">
      <c r="B121" t="s">
        <v>1577</v>
      </c>
      <c r="C121" t="s">
        <v>694</v>
      </c>
      <c r="D121">
        <f>VLOOKUP(B121,Tabela8[[PN Pro Rata]:[Coluna1]],4,0)</f>
        <v>0</v>
      </c>
      <c r="E121" t="s">
        <v>1642</v>
      </c>
      <c r="F121" t="str">
        <f>IFERROR(VLOOKUP(B121,NCE!B:J,8,FALSE),"")</f>
        <v/>
      </c>
      <c r="G121" t="str">
        <f>IFERROR(VLOOKUP(B121,NCE!B:K,9,FALSE),"")</f>
        <v/>
      </c>
    </row>
    <row r="122" spans="2:7" x14ac:dyDescent="0.35">
      <c r="B122" t="s">
        <v>1578</v>
      </c>
      <c r="C122" t="s">
        <v>694</v>
      </c>
      <c r="D122">
        <f>VLOOKUP(B122,Tabela8[[PN Pro Rata]:[Coluna1]],4,0)</f>
        <v>0</v>
      </c>
      <c r="E122" t="s">
        <v>1642</v>
      </c>
      <c r="F122" t="str">
        <f>IFERROR(VLOOKUP(B122,NCE!B:J,8,FALSE),"")</f>
        <v/>
      </c>
      <c r="G122" t="str">
        <f>IFERROR(VLOOKUP(B122,NCE!B:K,9,FALSE),"")</f>
        <v/>
      </c>
    </row>
    <row r="123" spans="2:7" x14ac:dyDescent="0.35">
      <c r="B123" t="s">
        <v>1579</v>
      </c>
      <c r="C123" t="s">
        <v>694</v>
      </c>
      <c r="D123">
        <f>VLOOKUP(B123,Tabela8[[PN Pro Rata]:[Coluna1]],4,0)</f>
        <v>0</v>
      </c>
      <c r="E123" t="s">
        <v>1642</v>
      </c>
      <c r="F123" t="str">
        <f>IFERROR(VLOOKUP(B123,NCE!B:J,8,FALSE),"")</f>
        <v/>
      </c>
      <c r="G123" t="str">
        <f>IFERROR(VLOOKUP(B123,NCE!B:K,9,FALSE),"")</f>
        <v/>
      </c>
    </row>
    <row r="124" spans="2:7" x14ac:dyDescent="0.35">
      <c r="B124" t="s">
        <v>1580</v>
      </c>
      <c r="C124" t="s">
        <v>694</v>
      </c>
      <c r="D124">
        <f>VLOOKUP(B124,Tabela8[[PN Pro Rata]:[Coluna1]],4,0)</f>
        <v>0</v>
      </c>
      <c r="E124" t="s">
        <v>1642</v>
      </c>
      <c r="F124" t="str">
        <f>IFERROR(VLOOKUP(B124,NCE!B:J,8,FALSE),"")</f>
        <v/>
      </c>
      <c r="G124" t="str">
        <f>IFERROR(VLOOKUP(B124,NCE!B:K,9,FALSE),"")</f>
        <v/>
      </c>
    </row>
    <row r="125" spans="2:7" x14ac:dyDescent="0.35">
      <c r="B125" t="s">
        <v>1581</v>
      </c>
      <c r="C125" t="s">
        <v>694</v>
      </c>
      <c r="D125">
        <f>VLOOKUP(B125,Tabela8[[PN Pro Rata]:[Coluna1]],4,0)</f>
        <v>0</v>
      </c>
      <c r="E125" t="s">
        <v>1642</v>
      </c>
      <c r="F125" t="str">
        <f>IFERROR(VLOOKUP(B125,NCE!B:J,8,FALSE),"")</f>
        <v/>
      </c>
      <c r="G125" t="str">
        <f>IFERROR(VLOOKUP(B125,NCE!B:K,9,FALSE),"")</f>
        <v/>
      </c>
    </row>
    <row r="126" spans="2:7" x14ac:dyDescent="0.35">
      <c r="B126" t="s">
        <v>1582</v>
      </c>
      <c r="C126" t="s">
        <v>503</v>
      </c>
      <c r="D126">
        <f>VLOOKUP(B126,Tabela8[[PN Pro Rata]:[Coluna1]],4,0)</f>
        <v>0</v>
      </c>
      <c r="E126" t="s">
        <v>1642</v>
      </c>
      <c r="F126" t="str">
        <f>IFERROR(VLOOKUP(B126,NCE!B:J,8,FALSE),"")</f>
        <v/>
      </c>
      <c r="G126" t="str">
        <f>IFERROR(VLOOKUP(B126,NCE!B:K,9,FALSE),"")</f>
        <v/>
      </c>
    </row>
    <row r="127" spans="2:7" x14ac:dyDescent="0.35">
      <c r="B127" t="s">
        <v>1583</v>
      </c>
      <c r="C127" t="s">
        <v>503</v>
      </c>
      <c r="D127">
        <f>VLOOKUP(B127,Tabela8[[PN Pro Rata]:[Coluna1]],4,0)</f>
        <v>0</v>
      </c>
      <c r="E127" t="s">
        <v>1642</v>
      </c>
      <c r="F127" t="str">
        <f>IFERROR(VLOOKUP(B127,NCE!B:J,8,FALSE),"")</f>
        <v/>
      </c>
      <c r="G127" t="str">
        <f>IFERROR(VLOOKUP(B127,NCE!B:K,9,FALSE),"")</f>
        <v/>
      </c>
    </row>
    <row r="128" spans="2:7" x14ac:dyDescent="0.35">
      <c r="B128" t="s">
        <v>1584</v>
      </c>
      <c r="C128" t="s">
        <v>503</v>
      </c>
      <c r="D128">
        <f>VLOOKUP(B128,Tabela8[[PN Pro Rata]:[Coluna1]],4,0)</f>
        <v>0</v>
      </c>
      <c r="E128" t="s">
        <v>1642</v>
      </c>
      <c r="F128" t="str">
        <f>IFERROR(VLOOKUP(B128,NCE!B:J,8,FALSE),"")</f>
        <v/>
      </c>
      <c r="G128" t="str">
        <f>IFERROR(VLOOKUP(B128,NCE!B:K,9,FALSE),"")</f>
        <v/>
      </c>
    </row>
    <row r="129" spans="2:7" x14ac:dyDescent="0.35">
      <c r="B129" t="s">
        <v>1585</v>
      </c>
      <c r="C129" t="s">
        <v>503</v>
      </c>
      <c r="D129">
        <f>VLOOKUP(B129,Tabela8[[PN Pro Rata]:[Coluna1]],4,0)</f>
        <v>0</v>
      </c>
      <c r="E129" t="s">
        <v>1642</v>
      </c>
      <c r="F129" t="str">
        <f>IFERROR(VLOOKUP(B129,NCE!B:J,8,FALSE),"")</f>
        <v/>
      </c>
      <c r="G129" t="str">
        <f>IFERROR(VLOOKUP(B129,NCE!B:K,9,FALSE),"")</f>
        <v/>
      </c>
    </row>
    <row r="130" spans="2:7" x14ac:dyDescent="0.35">
      <c r="B130" t="s">
        <v>1586</v>
      </c>
      <c r="C130" t="s">
        <v>503</v>
      </c>
      <c r="D130">
        <f>VLOOKUP(B130,Tabela8[[PN Pro Rata]:[Coluna1]],4,0)</f>
        <v>0</v>
      </c>
      <c r="E130" t="s">
        <v>1642</v>
      </c>
      <c r="F130" t="str">
        <f>IFERROR(VLOOKUP(B130,NCE!B:J,8,FALSE),"")</f>
        <v/>
      </c>
      <c r="G130" t="str">
        <f>IFERROR(VLOOKUP(B130,NCE!B:K,9,FALSE),"")</f>
        <v/>
      </c>
    </row>
    <row r="131" spans="2:7" x14ac:dyDescent="0.35">
      <c r="B131" t="s">
        <v>1587</v>
      </c>
      <c r="C131" t="s">
        <v>503</v>
      </c>
      <c r="D131">
        <f>VLOOKUP(B131,Tabela8[[PN Pro Rata]:[Coluna1]],4,0)</f>
        <v>0</v>
      </c>
      <c r="E131" t="s">
        <v>1642</v>
      </c>
      <c r="F131" t="str">
        <f>IFERROR(VLOOKUP(B131,NCE!B:J,8,FALSE),"")</f>
        <v/>
      </c>
      <c r="G131" t="str">
        <f>IFERROR(VLOOKUP(B131,NCE!B:K,9,FALSE),"")</f>
        <v/>
      </c>
    </row>
    <row r="132" spans="2:7" x14ac:dyDescent="0.35">
      <c r="B132" t="s">
        <v>1588</v>
      </c>
      <c r="C132" t="s">
        <v>503</v>
      </c>
      <c r="D132">
        <f>VLOOKUP(B132,Tabela8[[PN Pro Rata]:[Coluna1]],4,0)</f>
        <v>0</v>
      </c>
      <c r="E132" t="s">
        <v>1642</v>
      </c>
      <c r="F132" t="str">
        <f>IFERROR(VLOOKUP(B132,NCE!B:J,8,FALSE),"")</f>
        <v/>
      </c>
      <c r="G132" t="str">
        <f>IFERROR(VLOOKUP(B132,NCE!B:K,9,FALSE),"")</f>
        <v/>
      </c>
    </row>
    <row r="133" spans="2:7" x14ac:dyDescent="0.35">
      <c r="B133" t="s">
        <v>1589</v>
      </c>
      <c r="C133" t="s">
        <v>503</v>
      </c>
      <c r="D133">
        <f>VLOOKUP(B133,Tabela8[[PN Pro Rata]:[Coluna1]],4,0)</f>
        <v>0</v>
      </c>
      <c r="E133" t="s">
        <v>1642</v>
      </c>
      <c r="F133" t="str">
        <f>IFERROR(VLOOKUP(B133,NCE!B:J,8,FALSE),"")</f>
        <v/>
      </c>
      <c r="G133" t="str">
        <f>IFERROR(VLOOKUP(B133,NCE!B:K,9,FALSE),"")</f>
        <v/>
      </c>
    </row>
    <row r="134" spans="2:7" x14ac:dyDescent="0.35">
      <c r="B134" t="s">
        <v>1590</v>
      </c>
      <c r="C134" t="s">
        <v>503</v>
      </c>
      <c r="D134">
        <f>VLOOKUP(B134,Tabela8[[PN Pro Rata]:[Coluna1]],4,0)</f>
        <v>0</v>
      </c>
      <c r="E134" t="s">
        <v>1642</v>
      </c>
      <c r="F134" t="str">
        <f>IFERROR(VLOOKUP(B134,NCE!B:J,8,FALSE),"")</f>
        <v/>
      </c>
      <c r="G134" t="str">
        <f>IFERROR(VLOOKUP(B134,NCE!B:K,9,FALSE),"")</f>
        <v/>
      </c>
    </row>
    <row r="135" spans="2:7" x14ac:dyDescent="0.35">
      <c r="B135" t="s">
        <v>1591</v>
      </c>
      <c r="C135" t="s">
        <v>503</v>
      </c>
      <c r="D135">
        <f>VLOOKUP(B135,Tabela8[[PN Pro Rata]:[Coluna1]],4,0)</f>
        <v>0</v>
      </c>
      <c r="E135" t="s">
        <v>1642</v>
      </c>
      <c r="F135" t="str">
        <f>IFERROR(VLOOKUP(B135,NCE!B:J,8,FALSE),"")</f>
        <v/>
      </c>
      <c r="G135" t="str">
        <f>IFERROR(VLOOKUP(B135,NCE!B:K,9,FALSE),"")</f>
        <v/>
      </c>
    </row>
    <row r="136" spans="2:7" x14ac:dyDescent="0.35">
      <c r="B136" t="s">
        <v>1592</v>
      </c>
      <c r="C136" t="s">
        <v>503</v>
      </c>
      <c r="D136">
        <f>VLOOKUP(B136,Tabela8[[PN Pro Rata]:[Coluna1]],4,0)</f>
        <v>0</v>
      </c>
      <c r="E136" t="s">
        <v>1642</v>
      </c>
      <c r="F136" t="str">
        <f>IFERROR(VLOOKUP(B136,NCE!B:J,8,FALSE),"")</f>
        <v/>
      </c>
      <c r="G136" t="str">
        <f>IFERROR(VLOOKUP(B136,NCE!B:K,9,FALSE),"")</f>
        <v/>
      </c>
    </row>
    <row r="137" spans="2:7" x14ac:dyDescent="0.35">
      <c r="B137" t="s">
        <v>1593</v>
      </c>
      <c r="C137" t="s">
        <v>471</v>
      </c>
      <c r="D137">
        <f>VLOOKUP(B137,Tabela8[[PN Pro Rata]:[Coluna1]],4,0)</f>
        <v>0</v>
      </c>
      <c r="E137" t="s">
        <v>1642</v>
      </c>
      <c r="F137" t="str">
        <f>IFERROR(VLOOKUP(B137,NCE!B:J,8,FALSE),"")</f>
        <v/>
      </c>
      <c r="G137" t="str">
        <f>IFERROR(VLOOKUP(B137,NCE!B:K,9,FALSE),"")</f>
        <v/>
      </c>
    </row>
    <row r="138" spans="2:7" x14ac:dyDescent="0.35">
      <c r="B138" t="s">
        <v>1594</v>
      </c>
      <c r="C138" t="s">
        <v>471</v>
      </c>
      <c r="D138">
        <f>VLOOKUP(B138,Tabela8[[PN Pro Rata]:[Coluna1]],4,0)</f>
        <v>0</v>
      </c>
      <c r="E138" t="s">
        <v>1642</v>
      </c>
      <c r="F138" t="str">
        <f>IFERROR(VLOOKUP(B138,NCE!B:J,8,FALSE),"")</f>
        <v/>
      </c>
      <c r="G138" t="str">
        <f>IFERROR(VLOOKUP(B138,NCE!B:K,9,FALSE),"")</f>
        <v/>
      </c>
    </row>
    <row r="139" spans="2:7" x14ac:dyDescent="0.35">
      <c r="B139" t="s">
        <v>1595</v>
      </c>
      <c r="C139" t="s">
        <v>471</v>
      </c>
      <c r="D139">
        <f>VLOOKUP(B139,Tabela8[[PN Pro Rata]:[Coluna1]],4,0)</f>
        <v>0</v>
      </c>
      <c r="E139" t="s">
        <v>1642</v>
      </c>
      <c r="F139" t="str">
        <f>IFERROR(VLOOKUP(B139,NCE!B:J,8,FALSE),"")</f>
        <v/>
      </c>
      <c r="G139" t="str">
        <f>IFERROR(VLOOKUP(B139,NCE!B:K,9,FALSE),"")</f>
        <v/>
      </c>
    </row>
    <row r="140" spans="2:7" x14ac:dyDescent="0.35">
      <c r="B140" t="s">
        <v>1596</v>
      </c>
      <c r="C140" t="s">
        <v>471</v>
      </c>
      <c r="D140">
        <f>VLOOKUP(B140,Tabela8[[PN Pro Rata]:[Coluna1]],4,0)</f>
        <v>0</v>
      </c>
      <c r="E140" t="s">
        <v>1642</v>
      </c>
      <c r="F140" t="str">
        <f>IFERROR(VLOOKUP(B140,NCE!B:J,8,FALSE),"")</f>
        <v/>
      </c>
      <c r="G140" t="str">
        <f>IFERROR(VLOOKUP(B140,NCE!B:K,9,FALSE),"")</f>
        <v/>
      </c>
    </row>
    <row r="141" spans="2:7" x14ac:dyDescent="0.35">
      <c r="B141" t="s">
        <v>1597</v>
      </c>
      <c r="C141" t="s">
        <v>471</v>
      </c>
      <c r="D141">
        <f>VLOOKUP(B141,Tabela8[[PN Pro Rata]:[Coluna1]],4,0)</f>
        <v>0</v>
      </c>
      <c r="E141" t="s">
        <v>1642</v>
      </c>
      <c r="F141" t="str">
        <f>IFERROR(VLOOKUP(B141,NCE!B:J,8,FALSE),"")</f>
        <v/>
      </c>
      <c r="G141" t="str">
        <f>IFERROR(VLOOKUP(B141,NCE!B:K,9,FALSE),"")</f>
        <v/>
      </c>
    </row>
    <row r="142" spans="2:7" x14ac:dyDescent="0.35">
      <c r="B142" t="s">
        <v>1598</v>
      </c>
      <c r="C142" t="s">
        <v>471</v>
      </c>
      <c r="D142">
        <f>VLOOKUP(B142,Tabela8[[PN Pro Rata]:[Coluna1]],4,0)</f>
        <v>0</v>
      </c>
      <c r="E142" t="s">
        <v>1642</v>
      </c>
      <c r="F142" t="str">
        <f>IFERROR(VLOOKUP(B142,NCE!B:J,8,FALSE),"")</f>
        <v/>
      </c>
      <c r="G142" t="str">
        <f>IFERROR(VLOOKUP(B142,NCE!B:K,9,FALSE),"")</f>
        <v/>
      </c>
    </row>
    <row r="143" spans="2:7" x14ac:dyDescent="0.35">
      <c r="B143" t="s">
        <v>1599</v>
      </c>
      <c r="C143" t="s">
        <v>471</v>
      </c>
      <c r="D143">
        <f>VLOOKUP(B143,Tabela8[[PN Pro Rata]:[Coluna1]],4,0)</f>
        <v>0</v>
      </c>
      <c r="E143" t="s">
        <v>1642</v>
      </c>
      <c r="F143" t="str">
        <f>IFERROR(VLOOKUP(B143,NCE!B:J,8,FALSE),"")</f>
        <v/>
      </c>
      <c r="G143" t="str">
        <f>IFERROR(VLOOKUP(B143,NCE!B:K,9,FALSE),"")</f>
        <v/>
      </c>
    </row>
    <row r="144" spans="2:7" x14ac:dyDescent="0.35">
      <c r="B144" t="s">
        <v>1600</v>
      </c>
      <c r="C144" t="s">
        <v>471</v>
      </c>
      <c r="D144">
        <f>VLOOKUP(B144,Tabela8[[PN Pro Rata]:[Coluna1]],4,0)</f>
        <v>0</v>
      </c>
      <c r="E144" t="s">
        <v>1642</v>
      </c>
      <c r="F144" t="str">
        <f>IFERROR(VLOOKUP(B144,NCE!B:J,8,FALSE),"")</f>
        <v/>
      </c>
      <c r="G144" t="str">
        <f>IFERROR(VLOOKUP(B144,NCE!B:K,9,FALSE),"")</f>
        <v/>
      </c>
    </row>
    <row r="145" spans="2:7" x14ac:dyDescent="0.35">
      <c r="B145" t="s">
        <v>1601</v>
      </c>
      <c r="C145" t="s">
        <v>471</v>
      </c>
      <c r="D145">
        <f>VLOOKUP(B145,Tabela8[[PN Pro Rata]:[Coluna1]],4,0)</f>
        <v>0</v>
      </c>
      <c r="E145" t="s">
        <v>1642</v>
      </c>
      <c r="F145" t="str">
        <f>IFERROR(VLOOKUP(B145,NCE!B:J,8,FALSE),"")</f>
        <v/>
      </c>
      <c r="G145" t="str">
        <f>IFERROR(VLOOKUP(B145,NCE!B:K,9,FALSE),"")</f>
        <v/>
      </c>
    </row>
    <row r="146" spans="2:7" x14ac:dyDescent="0.35">
      <c r="B146" t="s">
        <v>1602</v>
      </c>
      <c r="C146" t="s">
        <v>471</v>
      </c>
      <c r="D146">
        <f>VLOOKUP(B146,Tabela8[[PN Pro Rata]:[Coluna1]],4,0)</f>
        <v>0</v>
      </c>
      <c r="E146" t="s">
        <v>1642</v>
      </c>
      <c r="F146" t="str">
        <f>IFERROR(VLOOKUP(B146,NCE!B:J,8,FALSE),"")</f>
        <v/>
      </c>
      <c r="G146" t="str">
        <f>IFERROR(VLOOKUP(B146,NCE!B:K,9,FALSE),"")</f>
        <v/>
      </c>
    </row>
    <row r="147" spans="2:7" x14ac:dyDescent="0.35">
      <c r="B147" t="s">
        <v>1603</v>
      </c>
      <c r="C147" t="s">
        <v>471</v>
      </c>
      <c r="D147">
        <f>VLOOKUP(B147,Tabela8[[PN Pro Rata]:[Coluna1]],4,0)</f>
        <v>0</v>
      </c>
      <c r="E147" t="s">
        <v>1642</v>
      </c>
      <c r="F147" t="str">
        <f>IFERROR(VLOOKUP(B147,NCE!B:J,8,FALSE),"")</f>
        <v/>
      </c>
      <c r="G147" t="str">
        <f>IFERROR(VLOOKUP(B147,NCE!B:K,9,FALSE),"")</f>
        <v/>
      </c>
    </row>
    <row r="148" spans="2:7" x14ac:dyDescent="0.35">
      <c r="B148" t="s">
        <v>1604</v>
      </c>
      <c r="C148" t="s">
        <v>699</v>
      </c>
      <c r="D148">
        <f>VLOOKUP(B148,Tabela8[[PN Pro Rata]:[Coluna1]],4,0)</f>
        <v>0</v>
      </c>
      <c r="E148" t="s">
        <v>1642</v>
      </c>
      <c r="F148" t="str">
        <f>IFERROR(VLOOKUP(B148,NCE!B:J,8,FALSE),"")</f>
        <v/>
      </c>
      <c r="G148" t="str">
        <f>IFERROR(VLOOKUP(B148,NCE!B:K,9,FALSE),"")</f>
        <v/>
      </c>
    </row>
    <row r="149" spans="2:7" x14ac:dyDescent="0.35">
      <c r="B149" t="s">
        <v>1605</v>
      </c>
      <c r="C149" t="s">
        <v>699</v>
      </c>
      <c r="D149">
        <f>VLOOKUP(B149,Tabela8[[PN Pro Rata]:[Coluna1]],4,0)</f>
        <v>0</v>
      </c>
      <c r="E149" t="s">
        <v>1642</v>
      </c>
      <c r="F149" t="str">
        <f>IFERROR(VLOOKUP(B149,NCE!B:J,8,FALSE),"")</f>
        <v/>
      </c>
      <c r="G149" t="str">
        <f>IFERROR(VLOOKUP(B149,NCE!B:K,9,FALSE),"")</f>
        <v/>
      </c>
    </row>
    <row r="150" spans="2:7" x14ac:dyDescent="0.35">
      <c r="B150" t="s">
        <v>1606</v>
      </c>
      <c r="C150" t="s">
        <v>699</v>
      </c>
      <c r="D150">
        <f>VLOOKUP(B150,Tabela8[[PN Pro Rata]:[Coluna1]],4,0)</f>
        <v>0</v>
      </c>
      <c r="E150" t="s">
        <v>1642</v>
      </c>
      <c r="F150" t="str">
        <f>IFERROR(VLOOKUP(B150,NCE!B:J,8,FALSE),"")</f>
        <v/>
      </c>
      <c r="G150" t="str">
        <f>IFERROR(VLOOKUP(B150,NCE!B:K,9,FALSE),"")</f>
        <v/>
      </c>
    </row>
    <row r="151" spans="2:7" x14ac:dyDescent="0.35">
      <c r="B151" t="s">
        <v>1607</v>
      </c>
      <c r="C151" t="s">
        <v>699</v>
      </c>
      <c r="D151">
        <f>VLOOKUP(B151,Tabela8[[PN Pro Rata]:[Coluna1]],4,0)</f>
        <v>0</v>
      </c>
      <c r="E151" t="s">
        <v>1642</v>
      </c>
      <c r="F151" t="str">
        <f>IFERROR(VLOOKUP(B151,NCE!B:J,8,FALSE),"")</f>
        <v/>
      </c>
      <c r="G151" t="str">
        <f>IFERROR(VLOOKUP(B151,NCE!B:K,9,FALSE),"")</f>
        <v/>
      </c>
    </row>
    <row r="152" spans="2:7" x14ac:dyDescent="0.35">
      <c r="B152" t="s">
        <v>1608</v>
      </c>
      <c r="C152" t="s">
        <v>699</v>
      </c>
      <c r="D152">
        <f>VLOOKUP(B152,Tabela8[[PN Pro Rata]:[Coluna1]],4,0)</f>
        <v>0</v>
      </c>
      <c r="E152" t="s">
        <v>1642</v>
      </c>
      <c r="F152" t="str">
        <f>IFERROR(VLOOKUP(B152,NCE!B:J,8,FALSE),"")</f>
        <v/>
      </c>
      <c r="G152" t="str">
        <f>IFERROR(VLOOKUP(B152,NCE!B:K,9,FALSE),"")</f>
        <v/>
      </c>
    </row>
    <row r="153" spans="2:7" x14ac:dyDescent="0.35">
      <c r="B153" t="s">
        <v>1609</v>
      </c>
      <c r="C153" t="s">
        <v>699</v>
      </c>
      <c r="D153">
        <f>VLOOKUP(B153,Tabela8[[PN Pro Rata]:[Coluna1]],4,0)</f>
        <v>0</v>
      </c>
      <c r="E153" t="s">
        <v>1642</v>
      </c>
      <c r="F153" t="str">
        <f>IFERROR(VLOOKUP(B153,NCE!B:J,8,FALSE),"")</f>
        <v/>
      </c>
      <c r="G153" t="str">
        <f>IFERROR(VLOOKUP(B153,NCE!B:K,9,FALSE),"")</f>
        <v/>
      </c>
    </row>
    <row r="154" spans="2:7" x14ac:dyDescent="0.35">
      <c r="B154" t="s">
        <v>1610</v>
      </c>
      <c r="C154" t="s">
        <v>699</v>
      </c>
      <c r="D154">
        <f>VLOOKUP(B154,Tabela8[[PN Pro Rata]:[Coluna1]],4,0)</f>
        <v>0</v>
      </c>
      <c r="E154" t="s">
        <v>1642</v>
      </c>
      <c r="F154" t="str">
        <f>IFERROR(VLOOKUP(B154,NCE!B:J,8,FALSE),"")</f>
        <v/>
      </c>
      <c r="G154" t="str">
        <f>IFERROR(VLOOKUP(B154,NCE!B:K,9,FALSE),"")</f>
        <v/>
      </c>
    </row>
    <row r="155" spans="2:7" x14ac:dyDescent="0.35">
      <c r="B155" t="s">
        <v>1611</v>
      </c>
      <c r="C155" t="s">
        <v>699</v>
      </c>
      <c r="D155">
        <f>VLOOKUP(B155,Tabela8[[PN Pro Rata]:[Coluna1]],4,0)</f>
        <v>0</v>
      </c>
      <c r="E155" t="s">
        <v>1642</v>
      </c>
      <c r="F155" t="str">
        <f>IFERROR(VLOOKUP(B155,NCE!B:J,8,FALSE),"")</f>
        <v/>
      </c>
      <c r="G155" t="str">
        <f>IFERROR(VLOOKUP(B155,NCE!B:K,9,FALSE),"")</f>
        <v/>
      </c>
    </row>
    <row r="156" spans="2:7" x14ac:dyDescent="0.35">
      <c r="B156" t="s">
        <v>1612</v>
      </c>
      <c r="C156" t="s">
        <v>699</v>
      </c>
      <c r="D156">
        <f>VLOOKUP(B156,Tabela8[[PN Pro Rata]:[Coluna1]],4,0)</f>
        <v>0</v>
      </c>
      <c r="E156" t="s">
        <v>1642</v>
      </c>
      <c r="F156" t="str">
        <f>IFERROR(VLOOKUP(B156,NCE!B:J,8,FALSE),"")</f>
        <v/>
      </c>
      <c r="G156" t="str">
        <f>IFERROR(VLOOKUP(B156,NCE!B:K,9,FALSE),"")</f>
        <v/>
      </c>
    </row>
    <row r="157" spans="2:7" x14ac:dyDescent="0.35">
      <c r="B157" t="s">
        <v>1613</v>
      </c>
      <c r="C157" t="s">
        <v>699</v>
      </c>
      <c r="D157">
        <f>VLOOKUP(B157,Tabela8[[PN Pro Rata]:[Coluna1]],4,0)</f>
        <v>0</v>
      </c>
      <c r="E157" t="s">
        <v>1642</v>
      </c>
      <c r="F157" t="str">
        <f>IFERROR(VLOOKUP(B157,NCE!B:J,8,FALSE),"")</f>
        <v/>
      </c>
      <c r="G157" t="str">
        <f>IFERROR(VLOOKUP(B157,NCE!B:K,9,FALSE),"")</f>
        <v/>
      </c>
    </row>
    <row r="158" spans="2:7" x14ac:dyDescent="0.35">
      <c r="B158" t="s">
        <v>1614</v>
      </c>
      <c r="C158" t="s">
        <v>699</v>
      </c>
      <c r="D158">
        <f>VLOOKUP(B158,Tabela8[[PN Pro Rata]:[Coluna1]],4,0)</f>
        <v>0</v>
      </c>
      <c r="E158" t="s">
        <v>1642</v>
      </c>
      <c r="F158" t="str">
        <f>IFERROR(VLOOKUP(B158,NCE!B:J,8,FALSE),"")</f>
        <v/>
      </c>
      <c r="G158" t="str">
        <f>IFERROR(VLOOKUP(B158,NCE!B:K,9,FALSE),"")</f>
        <v/>
      </c>
    </row>
    <row r="159" spans="2:7" x14ac:dyDescent="0.35">
      <c r="B159" t="s">
        <v>1615</v>
      </c>
      <c r="C159" t="s">
        <v>488</v>
      </c>
      <c r="D159">
        <f>VLOOKUP(B159,Tabela8[[PN Pro Rata]:[Coluna1]],4,0)</f>
        <v>0</v>
      </c>
      <c r="E159" t="s">
        <v>1642</v>
      </c>
      <c r="F159" t="str">
        <f>IFERROR(VLOOKUP(B159,NCE!B:J,8,FALSE),"")</f>
        <v/>
      </c>
      <c r="G159" t="str">
        <f>IFERROR(VLOOKUP(B159,NCE!B:K,9,FALSE),"")</f>
        <v/>
      </c>
    </row>
    <row r="160" spans="2:7" x14ac:dyDescent="0.35">
      <c r="B160" t="s">
        <v>1616</v>
      </c>
      <c r="C160" t="s">
        <v>488</v>
      </c>
      <c r="D160">
        <f>VLOOKUP(B160,Tabela8[[PN Pro Rata]:[Coluna1]],4,0)</f>
        <v>0</v>
      </c>
      <c r="E160" t="s">
        <v>1642</v>
      </c>
      <c r="F160" t="str">
        <f>IFERROR(VLOOKUP(B160,NCE!B:J,8,FALSE),"")</f>
        <v/>
      </c>
      <c r="G160" t="str">
        <f>IFERROR(VLOOKUP(B160,NCE!B:K,9,FALSE),"")</f>
        <v/>
      </c>
    </row>
    <row r="161" spans="2:7" x14ac:dyDescent="0.35">
      <c r="B161" t="s">
        <v>1617</v>
      </c>
      <c r="C161" t="s">
        <v>488</v>
      </c>
      <c r="D161">
        <f>VLOOKUP(B161,Tabela8[[PN Pro Rata]:[Coluna1]],4,0)</f>
        <v>0</v>
      </c>
      <c r="E161" t="s">
        <v>1642</v>
      </c>
      <c r="F161" t="str">
        <f>IFERROR(VLOOKUP(B161,NCE!B:J,8,FALSE),"")</f>
        <v/>
      </c>
      <c r="G161" t="str">
        <f>IFERROR(VLOOKUP(B161,NCE!B:K,9,FALSE),"")</f>
        <v/>
      </c>
    </row>
    <row r="162" spans="2:7" x14ac:dyDescent="0.35">
      <c r="B162" t="s">
        <v>1618</v>
      </c>
      <c r="C162" t="s">
        <v>488</v>
      </c>
      <c r="D162">
        <f>VLOOKUP(B162,Tabela8[[PN Pro Rata]:[Coluna1]],4,0)</f>
        <v>0</v>
      </c>
      <c r="E162" t="s">
        <v>1642</v>
      </c>
      <c r="F162" t="str">
        <f>IFERROR(VLOOKUP(B162,NCE!B:J,8,FALSE),"")</f>
        <v/>
      </c>
      <c r="G162" t="str">
        <f>IFERROR(VLOOKUP(B162,NCE!B:K,9,FALSE),"")</f>
        <v/>
      </c>
    </row>
    <row r="163" spans="2:7" x14ac:dyDescent="0.35">
      <c r="B163" t="s">
        <v>1619</v>
      </c>
      <c r="C163" t="s">
        <v>488</v>
      </c>
      <c r="D163">
        <f>VLOOKUP(B163,Tabela8[[PN Pro Rata]:[Coluna1]],4,0)</f>
        <v>0</v>
      </c>
      <c r="E163" t="s">
        <v>1642</v>
      </c>
      <c r="F163" t="str">
        <f>IFERROR(VLOOKUP(B163,NCE!B:J,8,FALSE),"")</f>
        <v/>
      </c>
      <c r="G163" t="str">
        <f>IFERROR(VLOOKUP(B163,NCE!B:K,9,FALSE),"")</f>
        <v/>
      </c>
    </row>
    <row r="164" spans="2:7" x14ac:dyDescent="0.35">
      <c r="B164" t="s">
        <v>1620</v>
      </c>
      <c r="C164" t="s">
        <v>488</v>
      </c>
      <c r="D164">
        <f>VLOOKUP(B164,Tabela8[[PN Pro Rata]:[Coluna1]],4,0)</f>
        <v>0</v>
      </c>
      <c r="E164" t="s">
        <v>1642</v>
      </c>
      <c r="F164" t="str">
        <f>IFERROR(VLOOKUP(B164,NCE!B:J,8,FALSE),"")</f>
        <v/>
      </c>
      <c r="G164" t="str">
        <f>IFERROR(VLOOKUP(B164,NCE!B:K,9,FALSE),"")</f>
        <v/>
      </c>
    </row>
    <row r="165" spans="2:7" x14ac:dyDescent="0.35">
      <c r="B165" t="s">
        <v>1621</v>
      </c>
      <c r="C165" t="s">
        <v>488</v>
      </c>
      <c r="D165">
        <f>VLOOKUP(B165,Tabela8[[PN Pro Rata]:[Coluna1]],4,0)</f>
        <v>0</v>
      </c>
      <c r="E165" t="s">
        <v>1642</v>
      </c>
      <c r="F165" t="str">
        <f>IFERROR(VLOOKUP(B165,NCE!B:J,8,FALSE),"")</f>
        <v/>
      </c>
      <c r="G165" t="str">
        <f>IFERROR(VLOOKUP(B165,NCE!B:K,9,FALSE),"")</f>
        <v/>
      </c>
    </row>
    <row r="166" spans="2:7" x14ac:dyDescent="0.35">
      <c r="B166" t="s">
        <v>1622</v>
      </c>
      <c r="C166" t="s">
        <v>488</v>
      </c>
      <c r="D166">
        <f>VLOOKUP(B166,Tabela8[[PN Pro Rata]:[Coluna1]],4,0)</f>
        <v>0</v>
      </c>
      <c r="E166" t="s">
        <v>1642</v>
      </c>
      <c r="F166" t="str">
        <f>IFERROR(VLOOKUP(B166,NCE!B:J,8,FALSE),"")</f>
        <v/>
      </c>
      <c r="G166" t="str">
        <f>IFERROR(VLOOKUP(B166,NCE!B:K,9,FALSE),"")</f>
        <v/>
      </c>
    </row>
    <row r="167" spans="2:7" x14ac:dyDescent="0.35">
      <c r="B167" t="s">
        <v>1623</v>
      </c>
      <c r="C167" t="s">
        <v>488</v>
      </c>
      <c r="D167">
        <f>VLOOKUP(B167,Tabela8[[PN Pro Rata]:[Coluna1]],4,0)</f>
        <v>0</v>
      </c>
      <c r="E167" t="s">
        <v>1642</v>
      </c>
      <c r="F167" t="str">
        <f>IFERROR(VLOOKUP(B167,NCE!B:J,8,FALSE),"")</f>
        <v/>
      </c>
      <c r="G167" t="str">
        <f>IFERROR(VLOOKUP(B167,NCE!B:K,9,FALSE),"")</f>
        <v/>
      </c>
    </row>
    <row r="168" spans="2:7" x14ac:dyDescent="0.35">
      <c r="B168" t="s">
        <v>1624</v>
      </c>
      <c r="C168" t="s">
        <v>488</v>
      </c>
      <c r="D168">
        <f>VLOOKUP(B168,Tabela8[[PN Pro Rata]:[Coluna1]],4,0)</f>
        <v>0</v>
      </c>
      <c r="E168" t="s">
        <v>1642</v>
      </c>
      <c r="F168" t="str">
        <f>IFERROR(VLOOKUP(B168,NCE!B:J,8,FALSE),"")</f>
        <v/>
      </c>
      <c r="G168" t="str">
        <f>IFERROR(VLOOKUP(B168,NCE!B:K,9,FALSE),"")</f>
        <v/>
      </c>
    </row>
    <row r="169" spans="2:7" x14ac:dyDescent="0.35">
      <c r="B169" t="s">
        <v>1625</v>
      </c>
      <c r="C169" t="s">
        <v>488</v>
      </c>
      <c r="D169">
        <f>VLOOKUP(B169,Tabela8[[PN Pro Rata]:[Coluna1]],4,0)</f>
        <v>0</v>
      </c>
      <c r="E169" t="s">
        <v>1642</v>
      </c>
      <c r="F169" t="str">
        <f>IFERROR(VLOOKUP(B169,NCE!B:J,8,FALSE),"")</f>
        <v/>
      </c>
      <c r="G169" t="str">
        <f>IFERROR(VLOOKUP(B169,NCE!B:K,9,FALSE),"")</f>
        <v/>
      </c>
    </row>
    <row r="170" spans="2:7" x14ac:dyDescent="0.35">
      <c r="B170" t="s">
        <v>1627</v>
      </c>
      <c r="C170" t="s">
        <v>1626</v>
      </c>
      <c r="D170">
        <f>VLOOKUP(B170,Tabela8[[PN Pro Rata]:[Coluna1]],4,0)</f>
        <v>0</v>
      </c>
      <c r="E170" t="s">
        <v>1642</v>
      </c>
      <c r="F170" t="str">
        <f>IFERROR(VLOOKUP(B170,NCE!B:J,8,FALSE),"")</f>
        <v/>
      </c>
      <c r="G170" t="str">
        <f>IFERROR(VLOOKUP(B170,NCE!B:K,9,FALSE),"")</f>
        <v/>
      </c>
    </row>
    <row r="171" spans="2:7" x14ac:dyDescent="0.35">
      <c r="B171" t="s">
        <v>1628</v>
      </c>
      <c r="C171" t="s">
        <v>1626</v>
      </c>
      <c r="D171">
        <f>VLOOKUP(B171,Tabela8[[PN Pro Rata]:[Coluna1]],4,0)</f>
        <v>0</v>
      </c>
      <c r="E171" t="s">
        <v>1642</v>
      </c>
      <c r="F171" t="str">
        <f>IFERROR(VLOOKUP(B171,NCE!B:J,8,FALSE),"")</f>
        <v/>
      </c>
      <c r="G171" t="str">
        <f>IFERROR(VLOOKUP(B171,NCE!B:K,9,FALSE),"")</f>
        <v/>
      </c>
    </row>
    <row r="172" spans="2:7" x14ac:dyDescent="0.35">
      <c r="B172" t="s">
        <v>1629</v>
      </c>
      <c r="C172" t="s">
        <v>1626</v>
      </c>
      <c r="D172">
        <f>VLOOKUP(B172,Tabela8[[PN Pro Rata]:[Coluna1]],4,0)</f>
        <v>0</v>
      </c>
      <c r="E172" t="s">
        <v>1642</v>
      </c>
      <c r="F172" t="str">
        <f>IFERROR(VLOOKUP(B172,NCE!B:J,8,FALSE),"")</f>
        <v/>
      </c>
      <c r="G172" t="str">
        <f>IFERROR(VLOOKUP(B172,NCE!B:K,9,FALSE),"")</f>
        <v/>
      </c>
    </row>
    <row r="173" spans="2:7" x14ac:dyDescent="0.35">
      <c r="B173" t="s">
        <v>1630</v>
      </c>
      <c r="C173" t="s">
        <v>1626</v>
      </c>
      <c r="D173">
        <f>VLOOKUP(B173,Tabela8[[PN Pro Rata]:[Coluna1]],4,0)</f>
        <v>0</v>
      </c>
      <c r="E173" t="s">
        <v>1642</v>
      </c>
      <c r="F173" t="str">
        <f>IFERROR(VLOOKUP(B173,NCE!B:J,8,FALSE),"")</f>
        <v/>
      </c>
      <c r="G173" t="str">
        <f>IFERROR(VLOOKUP(B173,NCE!B:K,9,FALSE),"")</f>
        <v/>
      </c>
    </row>
    <row r="174" spans="2:7" x14ac:dyDescent="0.35">
      <c r="B174" t="s">
        <v>1631</v>
      </c>
      <c r="C174" t="s">
        <v>1626</v>
      </c>
      <c r="D174">
        <f>VLOOKUP(B174,Tabela8[[PN Pro Rata]:[Coluna1]],4,0)</f>
        <v>0</v>
      </c>
      <c r="E174" t="s">
        <v>1642</v>
      </c>
      <c r="F174" t="str">
        <f>IFERROR(VLOOKUP(B174,NCE!B:J,8,FALSE),"")</f>
        <v/>
      </c>
      <c r="G174" t="str">
        <f>IFERROR(VLOOKUP(B174,NCE!B:K,9,FALSE),"")</f>
        <v/>
      </c>
    </row>
    <row r="175" spans="2:7" x14ac:dyDescent="0.35">
      <c r="B175" t="s">
        <v>1632</v>
      </c>
      <c r="C175" t="s">
        <v>1626</v>
      </c>
      <c r="D175">
        <f>VLOOKUP(B175,Tabela8[[PN Pro Rata]:[Coluna1]],4,0)</f>
        <v>0</v>
      </c>
      <c r="E175" t="s">
        <v>1642</v>
      </c>
      <c r="F175" t="str">
        <f>IFERROR(VLOOKUP(B175,NCE!B:J,8,FALSE),"")</f>
        <v/>
      </c>
      <c r="G175" t="str">
        <f>IFERROR(VLOOKUP(B175,NCE!B:K,9,FALSE),"")</f>
        <v/>
      </c>
    </row>
    <row r="176" spans="2:7" x14ac:dyDescent="0.35">
      <c r="B176" t="s">
        <v>1633</v>
      </c>
      <c r="C176" t="s">
        <v>1626</v>
      </c>
      <c r="D176">
        <f>VLOOKUP(B176,Tabela8[[PN Pro Rata]:[Coluna1]],4,0)</f>
        <v>0</v>
      </c>
      <c r="E176" t="s">
        <v>1642</v>
      </c>
      <c r="F176" t="str">
        <f>IFERROR(VLOOKUP(B176,NCE!B:J,8,FALSE),"")</f>
        <v/>
      </c>
      <c r="G176" t="str">
        <f>IFERROR(VLOOKUP(B176,NCE!B:K,9,FALSE),"")</f>
        <v/>
      </c>
    </row>
    <row r="177" spans="2:8" x14ac:dyDescent="0.35">
      <c r="B177" t="s">
        <v>1634</v>
      </c>
      <c r="C177" t="s">
        <v>1626</v>
      </c>
      <c r="D177">
        <f>VLOOKUP(B177,Tabela8[[PN Pro Rata]:[Coluna1]],4,0)</f>
        <v>0</v>
      </c>
      <c r="E177" t="s">
        <v>1642</v>
      </c>
      <c r="F177" t="str">
        <f>IFERROR(VLOOKUP(B177,NCE!B:J,8,FALSE),"")</f>
        <v/>
      </c>
      <c r="G177" t="str">
        <f>IFERROR(VLOOKUP(B177,NCE!B:K,9,FALSE),"")</f>
        <v/>
      </c>
    </row>
    <row r="178" spans="2:8" x14ac:dyDescent="0.35">
      <c r="B178" t="s">
        <v>1635</v>
      </c>
      <c r="C178" t="s">
        <v>1626</v>
      </c>
      <c r="D178">
        <f>VLOOKUP(B178,Tabela8[[PN Pro Rata]:[Coluna1]],4,0)</f>
        <v>0</v>
      </c>
      <c r="E178" t="s">
        <v>1642</v>
      </c>
      <c r="F178" t="str">
        <f>IFERROR(VLOOKUP(B178,NCE!B:J,8,FALSE),"")</f>
        <v/>
      </c>
      <c r="G178" t="str">
        <f>IFERROR(VLOOKUP(B178,NCE!B:K,9,FALSE),"")</f>
        <v/>
      </c>
    </row>
    <row r="179" spans="2:8" x14ac:dyDescent="0.35">
      <c r="B179" t="s">
        <v>1636</v>
      </c>
      <c r="C179" t="s">
        <v>1626</v>
      </c>
      <c r="D179">
        <f>VLOOKUP(B179,Tabela8[[PN Pro Rata]:[Coluna1]],4,0)</f>
        <v>0</v>
      </c>
      <c r="E179" t="s">
        <v>1642</v>
      </c>
      <c r="F179" t="str">
        <f>IFERROR(VLOOKUP(B179,NCE!B:J,8,FALSE),"")</f>
        <v/>
      </c>
      <c r="G179" t="str">
        <f>IFERROR(VLOOKUP(B179,NCE!B:K,9,FALSE),"")</f>
        <v/>
      </c>
    </row>
    <row r="180" spans="2:8" x14ac:dyDescent="0.35">
      <c r="B180" t="s">
        <v>1637</v>
      </c>
      <c r="C180" t="s">
        <v>1626</v>
      </c>
      <c r="D180">
        <f>VLOOKUP(B180,Tabela8[[PN Pro Rata]:[Coluna1]],4,0)</f>
        <v>0</v>
      </c>
      <c r="E180" t="s">
        <v>1642</v>
      </c>
      <c r="F180" t="str">
        <f>IFERROR(VLOOKUP(B180,NCE!B:J,8,FALSE),"")</f>
        <v/>
      </c>
      <c r="G180" t="str">
        <f>IFERROR(VLOOKUP(B180,NCE!B:K,9,FALSE),"")</f>
        <v/>
      </c>
    </row>
    <row r="181" spans="2:8" hidden="1" x14ac:dyDescent="0.35">
      <c r="B181" t="s">
        <v>1655</v>
      </c>
      <c r="C181" t="s">
        <v>1657</v>
      </c>
      <c r="D181">
        <v>103014.08988764044</v>
      </c>
      <c r="E181" t="s">
        <v>148</v>
      </c>
      <c r="H181" t="s">
        <v>12</v>
      </c>
    </row>
    <row r="182" spans="2:8" hidden="1" x14ac:dyDescent="0.35">
      <c r="B182" t="s">
        <v>1656</v>
      </c>
      <c r="C182" t="s">
        <v>1657</v>
      </c>
      <c r="D182">
        <v>26870.314606741573</v>
      </c>
      <c r="E182" t="s">
        <v>148</v>
      </c>
      <c r="H182" t="s">
        <v>12</v>
      </c>
    </row>
    <row r="183" spans="2:8" x14ac:dyDescent="0.35">
      <c r="B183" t="s">
        <v>1726</v>
      </c>
      <c r="C183" t="s">
        <v>476</v>
      </c>
      <c r="D183">
        <f>VLOOKUP(B183,Tabela8[[PN Pro Rata]:[Coluna1]],4,0)</f>
        <v>0</v>
      </c>
      <c r="E183" t="s">
        <v>1642</v>
      </c>
    </row>
    <row r="184" spans="2:8" x14ac:dyDescent="0.35">
      <c r="B184" t="s">
        <v>1727</v>
      </c>
      <c r="C184" t="s">
        <v>476</v>
      </c>
      <c r="D184">
        <f>VLOOKUP(B184,Tabela8[[PN Pro Rata]:[Coluna1]],4,0)</f>
        <v>0</v>
      </c>
      <c r="E184" t="s">
        <v>1642</v>
      </c>
    </row>
    <row r="185" spans="2:8" x14ac:dyDescent="0.35">
      <c r="B185" t="s">
        <v>1728</v>
      </c>
      <c r="C185" t="s">
        <v>476</v>
      </c>
      <c r="D185">
        <f>VLOOKUP(B185,Tabela8[[PN Pro Rata]:[Coluna1]],4,0)</f>
        <v>0</v>
      </c>
      <c r="E185" t="s">
        <v>1642</v>
      </c>
    </row>
    <row r="186" spans="2:8" x14ac:dyDescent="0.35">
      <c r="B186" t="s">
        <v>1729</v>
      </c>
      <c r="C186" t="s">
        <v>476</v>
      </c>
      <c r="D186">
        <f>VLOOKUP(B186,Tabela8[[PN Pro Rata]:[Coluna1]],4,0)</f>
        <v>0</v>
      </c>
      <c r="E186" t="s">
        <v>1642</v>
      </c>
    </row>
    <row r="187" spans="2:8" x14ac:dyDescent="0.35">
      <c r="B187" t="s">
        <v>1730</v>
      </c>
      <c r="C187" t="s">
        <v>476</v>
      </c>
      <c r="D187">
        <f>VLOOKUP(B187,Tabela8[[PN Pro Rata]:[Coluna1]],4,0)</f>
        <v>0</v>
      </c>
      <c r="E187" t="s">
        <v>1642</v>
      </c>
    </row>
    <row r="188" spans="2:8" x14ac:dyDescent="0.35">
      <c r="B188" t="s">
        <v>1731</v>
      </c>
      <c r="C188" t="s">
        <v>476</v>
      </c>
      <c r="D188">
        <f>VLOOKUP(B188,Tabela8[[PN Pro Rata]:[Coluna1]],4,0)</f>
        <v>0</v>
      </c>
      <c r="E188" t="s">
        <v>1642</v>
      </c>
    </row>
    <row r="189" spans="2:8" x14ac:dyDescent="0.35">
      <c r="B189" t="s">
        <v>1732</v>
      </c>
      <c r="C189" t="s">
        <v>476</v>
      </c>
      <c r="D189">
        <f>VLOOKUP(B189,Tabela8[[PN Pro Rata]:[Coluna1]],4,0)</f>
        <v>0</v>
      </c>
      <c r="E189" t="s">
        <v>1642</v>
      </c>
    </row>
    <row r="190" spans="2:8" x14ac:dyDescent="0.35">
      <c r="B190" t="s">
        <v>1733</v>
      </c>
      <c r="C190" t="s">
        <v>476</v>
      </c>
      <c r="D190">
        <f>VLOOKUP(B190,Tabela8[[PN Pro Rata]:[Coluna1]],4,0)</f>
        <v>0</v>
      </c>
      <c r="E190" t="s">
        <v>1642</v>
      </c>
    </row>
    <row r="191" spans="2:8" x14ac:dyDescent="0.35">
      <c r="B191" t="s">
        <v>1734</v>
      </c>
      <c r="C191" t="s">
        <v>476</v>
      </c>
      <c r="D191">
        <f>VLOOKUP(B191,Tabela8[[PN Pro Rata]:[Coluna1]],4,0)</f>
        <v>0</v>
      </c>
      <c r="E191" t="s">
        <v>1642</v>
      </c>
    </row>
    <row r="192" spans="2:8" x14ac:dyDescent="0.35">
      <c r="B192" t="s">
        <v>1735</v>
      </c>
      <c r="C192" t="s">
        <v>476</v>
      </c>
      <c r="D192">
        <f>VLOOKUP(B192,Tabela8[[PN Pro Rata]:[Coluna1]],4,0)</f>
        <v>0</v>
      </c>
      <c r="E192" t="s">
        <v>1642</v>
      </c>
    </row>
    <row r="193" spans="2:8" x14ac:dyDescent="0.35">
      <c r="B193" t="s">
        <v>1736</v>
      </c>
      <c r="C193" t="s">
        <v>476</v>
      </c>
      <c r="D193">
        <f>VLOOKUP(B193,Tabela8[[PN Pro Rata]:[Coluna1]],4,0)</f>
        <v>0</v>
      </c>
      <c r="E193" t="s">
        <v>1642</v>
      </c>
    </row>
    <row r="194" spans="2:8" x14ac:dyDescent="0.35">
      <c r="B194" t="s">
        <v>1737</v>
      </c>
      <c r="C194" t="s">
        <v>2387</v>
      </c>
      <c r="D194">
        <f>VLOOKUP(B194,Tabela8[[PN Pro Rata]:[Coluna1]],4,0)</f>
        <v>0</v>
      </c>
      <c r="E194" t="s">
        <v>1642</v>
      </c>
    </row>
    <row r="195" spans="2:8" x14ac:dyDescent="0.35">
      <c r="B195" t="s">
        <v>1738</v>
      </c>
      <c r="C195" t="s">
        <v>2387</v>
      </c>
      <c r="D195">
        <f>VLOOKUP(B195,Tabela8[[PN Pro Rata]:[Coluna1]],4,0)</f>
        <v>0</v>
      </c>
      <c r="E195" t="s">
        <v>1642</v>
      </c>
    </row>
    <row r="196" spans="2:8" x14ac:dyDescent="0.35">
      <c r="B196" t="s">
        <v>1739</v>
      </c>
      <c r="C196" t="s">
        <v>2387</v>
      </c>
      <c r="D196">
        <f>VLOOKUP(B196,Tabela8[[PN Pro Rata]:[Coluna1]],4,0)</f>
        <v>0</v>
      </c>
      <c r="E196" t="s">
        <v>1642</v>
      </c>
    </row>
    <row r="197" spans="2:8" x14ac:dyDescent="0.35">
      <c r="B197" t="s">
        <v>1740</v>
      </c>
      <c r="C197" t="s">
        <v>2387</v>
      </c>
      <c r="D197">
        <f>VLOOKUP(B197,Tabela8[[PN Pro Rata]:[Coluna1]],4,0)</f>
        <v>0</v>
      </c>
      <c r="E197" t="s">
        <v>1642</v>
      </c>
    </row>
    <row r="198" spans="2:8" x14ac:dyDescent="0.35">
      <c r="B198" t="s">
        <v>1741</v>
      </c>
      <c r="C198" t="s">
        <v>2387</v>
      </c>
      <c r="D198">
        <f>VLOOKUP(B198,Tabela8[[PN Pro Rata]:[Coluna1]],4,0)</f>
        <v>0</v>
      </c>
      <c r="E198" t="s">
        <v>1642</v>
      </c>
    </row>
    <row r="199" spans="2:8" x14ac:dyDescent="0.35">
      <c r="B199" t="s">
        <v>1742</v>
      </c>
      <c r="C199" t="s">
        <v>2387</v>
      </c>
      <c r="D199">
        <f>VLOOKUP(B199,Tabela8[[PN Pro Rata]:[Coluna1]],4,0)</f>
        <v>0</v>
      </c>
      <c r="E199" t="s">
        <v>1642</v>
      </c>
    </row>
    <row r="200" spans="2:8" x14ac:dyDescent="0.35">
      <c r="B200" t="s">
        <v>1743</v>
      </c>
      <c r="C200" t="s">
        <v>2387</v>
      </c>
      <c r="D200">
        <f>VLOOKUP(B200,Tabela8[[PN Pro Rata]:[Coluna1]],4,0)</f>
        <v>0</v>
      </c>
      <c r="E200" t="s">
        <v>1642</v>
      </c>
    </row>
    <row r="201" spans="2:8" x14ac:dyDescent="0.35">
      <c r="B201" t="s">
        <v>1744</v>
      </c>
      <c r="C201" t="s">
        <v>2387</v>
      </c>
      <c r="D201">
        <f>VLOOKUP(B201,Tabela8[[PN Pro Rata]:[Coluna1]],4,0)</f>
        <v>0</v>
      </c>
      <c r="E201" t="s">
        <v>1642</v>
      </c>
    </row>
    <row r="202" spans="2:8" x14ac:dyDescent="0.35">
      <c r="B202" t="s">
        <v>1745</v>
      </c>
      <c r="C202" t="s">
        <v>2387</v>
      </c>
      <c r="D202">
        <f>VLOOKUP(B202,Tabela8[[PN Pro Rata]:[Coluna1]],4,0)</f>
        <v>0</v>
      </c>
      <c r="E202" t="s">
        <v>1642</v>
      </c>
    </row>
    <row r="203" spans="2:8" x14ac:dyDescent="0.35">
      <c r="B203" t="s">
        <v>1746</v>
      </c>
      <c r="C203" t="s">
        <v>2387</v>
      </c>
      <c r="D203">
        <f>VLOOKUP(B203,Tabela8[[PN Pro Rata]:[Coluna1]],4,0)</f>
        <v>0</v>
      </c>
      <c r="E203" t="s">
        <v>1642</v>
      </c>
    </row>
    <row r="204" spans="2:8" x14ac:dyDescent="0.35">
      <c r="B204" t="s">
        <v>1747</v>
      </c>
      <c r="C204" t="s">
        <v>2387</v>
      </c>
      <c r="D204">
        <f>VLOOKUP(B204,Tabela8[[PN Pro Rata]:[Coluna1]],4,0)</f>
        <v>0</v>
      </c>
      <c r="E204" t="s">
        <v>1642</v>
      </c>
    </row>
    <row r="205" spans="2:8" hidden="1" x14ac:dyDescent="0.35">
      <c r="B205" t="s">
        <v>169</v>
      </c>
      <c r="C205" t="str">
        <f>VLOOKUP(B205,NCE!$B$13:$H$1145,7,FALSE)</f>
        <v>10-Year Audit Log Retention Add On</v>
      </c>
      <c r="D205">
        <f>VLOOKUP(B205,NCE!$B$13:$N$1145,11,FALSE)</f>
        <v>14.786516853932584</v>
      </c>
      <c r="E205" t="s">
        <v>894</v>
      </c>
      <c r="F205" t="str">
        <f>IFERROR(VLOOKUP(B205,NCE!$B$14:$J$1145,9,0),"")</f>
        <v>Monthly</v>
      </c>
      <c r="G205" t="str">
        <f>IFERROR(VLOOKUP(B205,NCE!B:K,8,FALSE),"")</f>
        <v>P1MM</v>
      </c>
      <c r="H205" t="s">
        <v>12</v>
      </c>
    </row>
    <row r="206" spans="2:8" hidden="1" x14ac:dyDescent="0.35">
      <c r="B206" t="s">
        <v>171</v>
      </c>
      <c r="C206" t="str">
        <f>VLOOKUP(B206,NCE!$B$13:$H$1145,7,FALSE)</f>
        <v>10-Year Audit Log Retention Add On</v>
      </c>
      <c r="D206">
        <f>VLOOKUP(B206,NCE!$B$13:$N$1145,11,FALSE)</f>
        <v>12.940074906367039</v>
      </c>
      <c r="E206" t="s">
        <v>894</v>
      </c>
      <c r="F206" t="str">
        <f>IFERROR(VLOOKUP(B206,NCE!$B$14:$J$1145,9,0),"")</f>
        <v>Monthly</v>
      </c>
      <c r="G206" t="str">
        <f>IFERROR(VLOOKUP(B206,NCE!B:K,8,FALSE),"")</f>
        <v>P1YM</v>
      </c>
      <c r="H206" t="s">
        <v>12</v>
      </c>
    </row>
    <row r="207" spans="2:8" hidden="1" x14ac:dyDescent="0.35">
      <c r="B207" t="s">
        <v>172</v>
      </c>
      <c r="C207" t="str">
        <f>VLOOKUP(B207,NCE!$B$13:$H$1145,7,FALSE)</f>
        <v>10-Year Audit Log Retention Add On</v>
      </c>
      <c r="D207">
        <f>VLOOKUP(B207,NCE!$B$13:$N$1145,11,FALSE)</f>
        <v>147.87640449438203</v>
      </c>
      <c r="E207" t="s">
        <v>894</v>
      </c>
      <c r="F207" t="str">
        <f>IFERROR(VLOOKUP(B207,NCE!$B$14:$J$1145,9,0),"")</f>
        <v>Annual</v>
      </c>
      <c r="G207" t="str">
        <f>IFERROR(VLOOKUP(B207,NCE!B:K,8,FALSE),"")</f>
        <v>P1YA</v>
      </c>
      <c r="H207" t="s">
        <v>12</v>
      </c>
    </row>
    <row r="208" spans="2:8" hidden="1" x14ac:dyDescent="0.35">
      <c r="B208" t="s">
        <v>176</v>
      </c>
      <c r="C208" t="str">
        <f>VLOOKUP(B208,NCE!$B$13:$H$1145,7,FALSE)</f>
        <v>Advanced Communications</v>
      </c>
      <c r="D208">
        <f>VLOOKUP(B208,NCE!$B$13:$N$1145,11,FALSE)</f>
        <v>88.348314606741567</v>
      </c>
      <c r="E208" t="s">
        <v>894</v>
      </c>
      <c r="F208" t="str">
        <f>IFERROR(VLOOKUP(B208,NCE!$B$14:$J$1145,9,0),"")</f>
        <v>Monthly</v>
      </c>
      <c r="G208" t="str">
        <f>IFERROR(VLOOKUP(B208,NCE!B:K,8,FALSE),"")</f>
        <v>P1MM</v>
      </c>
      <c r="H208" t="s">
        <v>12</v>
      </c>
    </row>
    <row r="209" spans="2:8" hidden="1" x14ac:dyDescent="0.35">
      <c r="B209" t="s">
        <v>177</v>
      </c>
      <c r="C209" t="str">
        <f>VLOOKUP(B209,NCE!$B$13:$H$1145,7,FALSE)</f>
        <v>Advanced Communications</v>
      </c>
      <c r="D209">
        <f>VLOOKUP(B209,NCE!$B$13:$N$1145,11,FALSE)</f>
        <v>77.303370786516851</v>
      </c>
      <c r="E209" t="s">
        <v>894</v>
      </c>
      <c r="F209" t="str">
        <f>IFERROR(VLOOKUP(B209,NCE!$B$14:$J$1145,9,0),"")</f>
        <v>Monthly</v>
      </c>
      <c r="G209" t="str">
        <f>IFERROR(VLOOKUP(B209,NCE!B:K,8,FALSE),"")</f>
        <v>P1YM</v>
      </c>
      <c r="H209" t="s">
        <v>12</v>
      </c>
    </row>
    <row r="210" spans="2:8" hidden="1" x14ac:dyDescent="0.35">
      <c r="B210" t="s">
        <v>178</v>
      </c>
      <c r="C210" t="str">
        <f>VLOOKUP(B210,NCE!$B$13:$H$1145,7,FALSE)</f>
        <v>Advanced Communications</v>
      </c>
      <c r="D210">
        <f>VLOOKUP(B210,NCE!$B$13:$N$1145,11,FALSE)</f>
        <v>883.43820224719104</v>
      </c>
      <c r="E210" t="s">
        <v>894</v>
      </c>
      <c r="F210" t="str">
        <f>IFERROR(VLOOKUP(B210,NCE!$B$14:$J$1145,9,0),"")</f>
        <v>Annual</v>
      </c>
      <c r="G210" t="str">
        <f>IFERROR(VLOOKUP(B210,NCE!B:K,8,FALSE),"")</f>
        <v>P1YA</v>
      </c>
      <c r="H210" t="s">
        <v>12</v>
      </c>
    </row>
    <row r="211" spans="2:8" hidden="1" x14ac:dyDescent="0.35">
      <c r="B211" t="s">
        <v>181</v>
      </c>
      <c r="C211" t="str">
        <f>VLOOKUP(B211,NCE!$B$13:$H$1145,7,FALSE)</f>
        <v>Advanced eDiscovery Storage</v>
      </c>
      <c r="D211">
        <f>VLOOKUP(B211,NCE!$B$13:$N$1145,11,FALSE)</f>
        <v>736.33707865168537</v>
      </c>
      <c r="E211" t="s">
        <v>894</v>
      </c>
      <c r="F211" t="str">
        <f>IFERROR(VLOOKUP(B211,NCE!$B$14:$J$1145,9,0),"")</f>
        <v>Monthly</v>
      </c>
      <c r="G211" t="str">
        <f>IFERROR(VLOOKUP(B211,NCE!B:K,8,FALSE),"")</f>
        <v>P1MM</v>
      </c>
      <c r="H211" t="s">
        <v>12</v>
      </c>
    </row>
    <row r="212" spans="2:8" hidden="1" x14ac:dyDescent="0.35">
      <c r="B212" t="s">
        <v>182</v>
      </c>
      <c r="C212" t="str">
        <f>VLOOKUP(B212,NCE!$B$13:$H$1145,7,FALSE)</f>
        <v>Advanced eDiscovery Storage</v>
      </c>
      <c r="D212">
        <f>VLOOKUP(B212,NCE!$B$13:$N$1145,11,FALSE)</f>
        <v>644.27808988764048</v>
      </c>
      <c r="E212" t="s">
        <v>894</v>
      </c>
      <c r="F212" t="str">
        <f>IFERROR(VLOOKUP(B212,NCE!$B$14:$J$1145,9,0),"")</f>
        <v>Monthly</v>
      </c>
      <c r="G212" t="str">
        <f>IFERROR(VLOOKUP(B212,NCE!B:K,8,FALSE),"")</f>
        <v>P1YM</v>
      </c>
      <c r="H212" t="s">
        <v>12</v>
      </c>
    </row>
    <row r="213" spans="2:8" hidden="1" x14ac:dyDescent="0.35">
      <c r="B213" t="s">
        <v>183</v>
      </c>
      <c r="C213" t="str">
        <f>VLOOKUP(B213,NCE!$B$13:$H$1145,7,FALSE)</f>
        <v>Advanced eDiscovery Storage</v>
      </c>
      <c r="D213">
        <f>VLOOKUP(B213,NCE!$B$13:$N$1145,11,FALSE)</f>
        <v>7363.2359550561796</v>
      </c>
      <c r="E213" t="s">
        <v>894</v>
      </c>
      <c r="F213" t="str">
        <f>IFERROR(VLOOKUP(B213,NCE!$B$14:$J$1145,9,0),"")</f>
        <v>Annual</v>
      </c>
      <c r="G213" t="str">
        <f>IFERROR(VLOOKUP(B213,NCE!B:K,8,FALSE),"")</f>
        <v>P1YA</v>
      </c>
      <c r="H213" t="s">
        <v>12</v>
      </c>
    </row>
    <row r="214" spans="2:8" hidden="1" x14ac:dyDescent="0.35">
      <c r="B214" t="s">
        <v>186</v>
      </c>
      <c r="C214" t="str">
        <f>VLOOKUP(B214,NCE!$B$13:$H$1145,7,FALSE)</f>
        <v>Microsoft Entra ID P1</v>
      </c>
      <c r="D214">
        <f>VLOOKUP(B214,NCE!$B$13:$N$1145,11,FALSE)</f>
        <v>44.235955056179769</v>
      </c>
      <c r="E214" t="s">
        <v>894</v>
      </c>
      <c r="F214" t="str">
        <f>IFERROR(VLOOKUP(B214,NCE!$B$14:$J$1145,9,0),"")</f>
        <v>Monthly</v>
      </c>
      <c r="G214" t="str">
        <f>IFERROR(VLOOKUP(B214,NCE!B:K,8,FALSE),"")</f>
        <v>P1MM</v>
      </c>
      <c r="H214" t="s">
        <v>12</v>
      </c>
    </row>
    <row r="215" spans="2:8" hidden="1" x14ac:dyDescent="0.35">
      <c r="B215" t="s">
        <v>187</v>
      </c>
      <c r="C215" t="str">
        <f>VLOOKUP(B215,NCE!$B$13:$H$1145,7,FALSE)</f>
        <v>Microsoft Entra ID P1</v>
      </c>
      <c r="D215">
        <f>VLOOKUP(B215,NCE!$B$13:$N$1145,11,FALSE)</f>
        <v>38.711610486891381</v>
      </c>
      <c r="E215" t="s">
        <v>894</v>
      </c>
      <c r="F215" t="str">
        <f>IFERROR(VLOOKUP(B215,NCE!$B$14:$J$1145,9,0),"")</f>
        <v>Monthly</v>
      </c>
      <c r="G215" t="str">
        <f>IFERROR(VLOOKUP(B215,NCE!B:K,8,FALSE),"")</f>
        <v>P1YM</v>
      </c>
      <c r="H215" t="s">
        <v>12</v>
      </c>
    </row>
    <row r="216" spans="2:8" hidden="1" x14ac:dyDescent="0.35">
      <c r="B216" t="s">
        <v>188</v>
      </c>
      <c r="C216" t="str">
        <f>VLOOKUP(B216,NCE!$B$13:$H$1145,7,FALSE)</f>
        <v>Microsoft Entra ID P1</v>
      </c>
      <c r="D216">
        <f>VLOOKUP(B216,NCE!$B$13:$N$1145,11,FALSE)</f>
        <v>442.35955056179773</v>
      </c>
      <c r="E216" t="s">
        <v>894</v>
      </c>
      <c r="F216" t="str">
        <f>IFERROR(VLOOKUP(B216,NCE!$B$14:$J$1145,9,0),"")</f>
        <v>Annual</v>
      </c>
      <c r="G216" t="str">
        <f>IFERROR(VLOOKUP(B216,NCE!B:K,8,FALSE),"")</f>
        <v>P1YA</v>
      </c>
      <c r="H216" t="s">
        <v>12</v>
      </c>
    </row>
    <row r="217" spans="2:8" hidden="1" x14ac:dyDescent="0.35">
      <c r="B217" t="s">
        <v>191</v>
      </c>
      <c r="C217" t="str">
        <f>VLOOKUP(B217,NCE!$B$13:$H$1145,7,FALSE)</f>
        <v>Microsoft Entra ID P2</v>
      </c>
      <c r="D217">
        <f>VLOOKUP(B217,NCE!$B$13:$N$1145,11,FALSE)</f>
        <v>66.224719101123597</v>
      </c>
      <c r="E217" t="s">
        <v>894</v>
      </c>
      <c r="F217" t="str">
        <f>IFERROR(VLOOKUP(B217,NCE!$B$14:$J$1145,9,0),"")</f>
        <v>Monthly</v>
      </c>
      <c r="G217" t="str">
        <f>IFERROR(VLOOKUP(B217,NCE!B:K,8,FALSE),"")</f>
        <v>P1MM</v>
      </c>
      <c r="H217" t="s">
        <v>12</v>
      </c>
    </row>
    <row r="218" spans="2:8" hidden="1" x14ac:dyDescent="0.35">
      <c r="B218" t="s">
        <v>192</v>
      </c>
      <c r="C218" t="str">
        <f>VLOOKUP(B218,NCE!$B$13:$H$1145,7,FALSE)</f>
        <v>Microsoft Entra ID P2</v>
      </c>
      <c r="D218">
        <f>VLOOKUP(B218,NCE!$B$13:$N$1145,11,FALSE)</f>
        <v>57.947565543071164</v>
      </c>
      <c r="E218" t="s">
        <v>894</v>
      </c>
      <c r="F218" t="str">
        <f>IFERROR(VLOOKUP(B218,NCE!$B$14:$J$1145,9,0),"")</f>
        <v>Monthly</v>
      </c>
      <c r="G218" t="str">
        <f>IFERROR(VLOOKUP(B218,NCE!B:K,8,FALSE),"")</f>
        <v>P1YM</v>
      </c>
      <c r="H218" t="s">
        <v>12</v>
      </c>
    </row>
    <row r="219" spans="2:8" hidden="1" x14ac:dyDescent="0.35">
      <c r="B219" t="s">
        <v>193</v>
      </c>
      <c r="C219" t="str">
        <f>VLOOKUP(B219,NCE!$B$13:$H$1145,7,FALSE)</f>
        <v>Microsoft Entra ID P2</v>
      </c>
      <c r="D219">
        <f>VLOOKUP(B219,NCE!$B$13:$N$1145,11,FALSE)</f>
        <v>662.25842696629206</v>
      </c>
      <c r="E219" t="s">
        <v>894</v>
      </c>
      <c r="F219" t="str">
        <f>IFERROR(VLOOKUP(B219,NCE!$B$14:$J$1145,9,0),"")</f>
        <v>Annual</v>
      </c>
      <c r="G219" t="str">
        <f>IFERROR(VLOOKUP(B219,NCE!B:K,8,FALSE),"")</f>
        <v>P1YA</v>
      </c>
      <c r="H219" t="s">
        <v>12</v>
      </c>
    </row>
    <row r="220" spans="2:8" hidden="1" x14ac:dyDescent="0.35">
      <c r="B220" t="s">
        <v>196</v>
      </c>
      <c r="C220" t="str">
        <f>VLOOKUP(B220,NCE!$B$13:$H$1145,7,FALSE)</f>
        <v>Microsoft Teams Shared Devices</v>
      </c>
      <c r="D220">
        <f>VLOOKUP(B220,NCE!$B$13:$N$1145,11,FALSE)</f>
        <v>58.898876404494381</v>
      </c>
      <c r="E220" t="s">
        <v>894</v>
      </c>
      <c r="F220" t="str">
        <f>IFERROR(VLOOKUP(B220,NCE!$B$14:$J$1145,9,0),"")</f>
        <v>Monthly</v>
      </c>
      <c r="G220" t="str">
        <f>IFERROR(VLOOKUP(B220,NCE!B:K,8,FALSE),"")</f>
        <v>P1MM</v>
      </c>
      <c r="H220" t="s">
        <v>12</v>
      </c>
    </row>
    <row r="221" spans="2:8" hidden="1" x14ac:dyDescent="0.35">
      <c r="B221" t="s">
        <v>197</v>
      </c>
      <c r="C221" t="str">
        <f>VLOOKUP(B221,NCE!$B$13:$H$1145,7,FALSE)</f>
        <v>Microsoft Teams Shared Devices</v>
      </c>
      <c r="D221">
        <f>VLOOKUP(B221,NCE!$B$13:$N$1145,11,FALSE)</f>
        <v>51.5308988764045</v>
      </c>
      <c r="E221" t="s">
        <v>894</v>
      </c>
      <c r="F221" t="str">
        <f>IFERROR(VLOOKUP(B221,NCE!$B$14:$J$1145,9,0),"")</f>
        <v>Monthly</v>
      </c>
      <c r="G221" t="str">
        <f>IFERROR(VLOOKUP(B221,NCE!B:K,8,FALSE),"")</f>
        <v>P1YM</v>
      </c>
      <c r="H221" t="s">
        <v>12</v>
      </c>
    </row>
    <row r="222" spans="2:8" hidden="1" x14ac:dyDescent="0.35">
      <c r="B222" t="s">
        <v>198</v>
      </c>
      <c r="C222" t="str">
        <f>VLOOKUP(B222,NCE!$B$13:$H$1145,7,FALSE)</f>
        <v>Microsoft Teams Shared Devices</v>
      </c>
      <c r="D222">
        <f>VLOOKUP(B222,NCE!$B$13:$N$1145,11,FALSE)</f>
        <v>588.95505617977517</v>
      </c>
      <c r="E222" t="s">
        <v>894</v>
      </c>
      <c r="F222" t="str">
        <f>IFERROR(VLOOKUP(B222,NCE!$B$14:$J$1145,9,0),"")</f>
        <v>Annual</v>
      </c>
      <c r="G222" t="str">
        <f>IFERROR(VLOOKUP(B222,NCE!B:K,8,FALSE),"")</f>
        <v>P1YA</v>
      </c>
      <c r="H222" t="s">
        <v>12</v>
      </c>
    </row>
    <row r="223" spans="2:8" hidden="1" x14ac:dyDescent="0.35">
      <c r="B223" t="s">
        <v>201</v>
      </c>
      <c r="C223" t="str">
        <f>VLOOKUP(B223,NCE!$B$13:$H$1145,7,FALSE)</f>
        <v>Dataverse Database Capacity add-on</v>
      </c>
      <c r="D223">
        <f>VLOOKUP(B223,NCE!$B$13:$N$1145,11,FALSE)</f>
        <v>276.06741573033707</v>
      </c>
      <c r="E223" t="s">
        <v>894</v>
      </c>
      <c r="F223" t="str">
        <f>IFERROR(VLOOKUP(B223,NCE!$B$14:$J$1145,9,0),"")</f>
        <v>Monthly</v>
      </c>
      <c r="G223" t="str">
        <f>IFERROR(VLOOKUP(B223,NCE!B:K,8,FALSE),"")</f>
        <v>P1MM</v>
      </c>
      <c r="H223" t="s">
        <v>12</v>
      </c>
    </row>
    <row r="224" spans="2:8" hidden="1" x14ac:dyDescent="0.35">
      <c r="B224" t="s">
        <v>202</v>
      </c>
      <c r="C224" t="str">
        <f>VLOOKUP(B224,NCE!$B$13:$H$1145,7,FALSE)</f>
        <v>Dataverse Database Capacity add-on</v>
      </c>
      <c r="D224">
        <f>VLOOKUP(B224,NCE!$B$13:$N$1145,11,FALSE)</f>
        <v>241.56741573033707</v>
      </c>
      <c r="E224" t="s">
        <v>894</v>
      </c>
      <c r="F224" t="str">
        <f>IFERROR(VLOOKUP(B224,NCE!$B$14:$J$1145,9,0),"")</f>
        <v>Monthly</v>
      </c>
      <c r="G224" t="str">
        <f>IFERROR(VLOOKUP(B224,NCE!B:K,8,FALSE),"")</f>
        <v>P1YM</v>
      </c>
      <c r="H224" t="s">
        <v>12</v>
      </c>
    </row>
    <row r="225" spans="2:8" hidden="1" x14ac:dyDescent="0.35">
      <c r="B225" t="s">
        <v>203</v>
      </c>
      <c r="C225" t="str">
        <f>VLOOKUP(B225,NCE!$B$13:$H$1145,7,FALSE)</f>
        <v>Dataverse Database Capacity add-on</v>
      </c>
      <c r="D225">
        <f>VLOOKUP(B225,NCE!$B$13:$N$1145,11,FALSE)</f>
        <v>2760.7415730337079</v>
      </c>
      <c r="E225" t="s">
        <v>894</v>
      </c>
      <c r="F225" t="str">
        <f>IFERROR(VLOOKUP(B225,NCE!$B$14:$J$1145,9,0),"")</f>
        <v>Annual</v>
      </c>
      <c r="G225" t="str">
        <f>IFERROR(VLOOKUP(B225,NCE!B:K,8,FALSE),"")</f>
        <v>P1YA</v>
      </c>
      <c r="H225" t="s">
        <v>12</v>
      </c>
    </row>
    <row r="226" spans="2:8" hidden="1" x14ac:dyDescent="0.35">
      <c r="B226" t="s">
        <v>206</v>
      </c>
      <c r="C226" t="str">
        <f>VLOOKUP(B226,NCE!$B$13:$H$1145,7,FALSE)</f>
        <v>Dataverse File Capacity add-on</v>
      </c>
      <c r="D226">
        <f>VLOOKUP(B226,NCE!$B$13:$N$1145,11,FALSE)</f>
        <v>13.865168539325841</v>
      </c>
      <c r="E226" t="s">
        <v>894</v>
      </c>
      <c r="F226" t="str">
        <f>IFERROR(VLOOKUP(B226,NCE!$B$14:$J$1145,9,0),"")</f>
        <v>Monthly</v>
      </c>
      <c r="G226" t="str">
        <f>IFERROR(VLOOKUP(B226,NCE!B:K,8,FALSE),"")</f>
        <v>P1MM</v>
      </c>
      <c r="H226" t="s">
        <v>12</v>
      </c>
    </row>
    <row r="227" spans="2:8" hidden="1" x14ac:dyDescent="0.35">
      <c r="B227" t="s">
        <v>207</v>
      </c>
      <c r="C227" t="str">
        <f>VLOOKUP(B227,NCE!$B$13:$H$1145,7,FALSE)</f>
        <v>Dataverse File Capacity add-on</v>
      </c>
      <c r="D227">
        <f>VLOOKUP(B227,NCE!$B$13:$N$1145,11,FALSE)</f>
        <v>12.135767790262173</v>
      </c>
      <c r="E227" t="s">
        <v>894</v>
      </c>
      <c r="F227" t="str">
        <f>IFERROR(VLOOKUP(B227,NCE!$B$14:$J$1145,9,0),"")</f>
        <v>Monthly</v>
      </c>
      <c r="G227" t="str">
        <f>IFERROR(VLOOKUP(B227,NCE!B:K,8,FALSE),"")</f>
        <v>P1YM</v>
      </c>
      <c r="H227" t="s">
        <v>12</v>
      </c>
    </row>
    <row r="228" spans="2:8" hidden="1" x14ac:dyDescent="0.35">
      <c r="B228" t="s">
        <v>208</v>
      </c>
      <c r="C228" t="str">
        <f>VLOOKUP(B228,NCE!$B$13:$H$1145,7,FALSE)</f>
        <v>Dataverse File Capacity add-on</v>
      </c>
      <c r="D228">
        <f>VLOOKUP(B228,NCE!$B$13:$N$1145,11,FALSE)</f>
        <v>138.64044943820224</v>
      </c>
      <c r="E228" t="s">
        <v>894</v>
      </c>
      <c r="F228" t="str">
        <f>IFERROR(VLOOKUP(B228,NCE!$B$14:$J$1145,9,0),"")</f>
        <v>Annual</v>
      </c>
      <c r="G228" t="str">
        <f>IFERROR(VLOOKUP(B228,NCE!B:K,8,FALSE),"")</f>
        <v>P1YA</v>
      </c>
      <c r="H228" t="s">
        <v>12</v>
      </c>
    </row>
    <row r="229" spans="2:8" hidden="1" x14ac:dyDescent="0.35">
      <c r="B229" t="s">
        <v>211</v>
      </c>
      <c r="C229" t="str">
        <f>VLOOKUP(B229,NCE!$B$13:$H$1145,7,FALSE)</f>
        <v>Dataverse Log Capacity add-on</v>
      </c>
      <c r="D229">
        <f>VLOOKUP(B229,NCE!$B$13:$N$1145,11,FALSE)</f>
        <v>69.078651685393254</v>
      </c>
      <c r="E229" t="s">
        <v>894</v>
      </c>
      <c r="F229" t="str">
        <f>IFERROR(VLOOKUP(B229,NCE!$B$14:$J$1145,9,0),"")</f>
        <v>Monthly</v>
      </c>
      <c r="G229" t="str">
        <f>IFERROR(VLOOKUP(B229,NCE!B:K,8,FALSE),"")</f>
        <v>P1MM</v>
      </c>
      <c r="H229" t="s">
        <v>12</v>
      </c>
    </row>
    <row r="230" spans="2:8" hidden="1" x14ac:dyDescent="0.35">
      <c r="B230" t="s">
        <v>212</v>
      </c>
      <c r="C230" t="str">
        <f>VLOOKUP(B230,NCE!$B$13:$H$1145,7,FALSE)</f>
        <v>Dataverse Log Capacity add-on</v>
      </c>
      <c r="D230">
        <f>VLOOKUP(B230,NCE!$B$13:$N$1145,11,FALSE)</f>
        <v>60.438202247191015</v>
      </c>
      <c r="E230" t="s">
        <v>894</v>
      </c>
      <c r="F230" t="str">
        <f>IFERROR(VLOOKUP(B230,NCE!$B$14:$J$1145,9,0),"")</f>
        <v>Monthly</v>
      </c>
      <c r="G230" t="str">
        <f>IFERROR(VLOOKUP(B230,NCE!B:K,8,FALSE),"")</f>
        <v>P1YM</v>
      </c>
      <c r="H230" t="s">
        <v>12</v>
      </c>
    </row>
    <row r="231" spans="2:8" hidden="1" x14ac:dyDescent="0.35">
      <c r="B231" t="s">
        <v>213</v>
      </c>
      <c r="C231" t="str">
        <f>VLOOKUP(B231,NCE!$B$13:$H$1145,7,FALSE)</f>
        <v>Dataverse Log Capacity add-on</v>
      </c>
      <c r="D231">
        <f>VLOOKUP(B231,NCE!$B$13:$N$1145,11,FALSE)</f>
        <v>690.78651685393254</v>
      </c>
      <c r="E231" t="s">
        <v>894</v>
      </c>
      <c r="F231" t="str">
        <f>IFERROR(VLOOKUP(B231,NCE!$B$14:$J$1145,9,0),"")</f>
        <v>Annual</v>
      </c>
      <c r="G231" t="str">
        <f>IFERROR(VLOOKUP(B231,NCE!B:K,8,FALSE),"")</f>
        <v>P1YA</v>
      </c>
      <c r="H231" t="s">
        <v>12</v>
      </c>
    </row>
    <row r="232" spans="2:8" hidden="1" x14ac:dyDescent="0.35">
      <c r="B232" t="s">
        <v>219</v>
      </c>
      <c r="C232" t="str">
        <f>VLOOKUP(B232,NCE!$B$13:$H$1145,7,FALSE)</f>
        <v>Dynamics 365 Asset Management Addl Assets</v>
      </c>
      <c r="D232">
        <f>VLOOKUP(B232,NCE!$B$13:$N$1145,11,FALSE)</f>
        <v>644.28089887640442</v>
      </c>
      <c r="E232" t="s">
        <v>894</v>
      </c>
      <c r="F232" t="str">
        <f>IFERROR(VLOOKUP(B232,NCE!$B$14:$J$1145,9,0),"")</f>
        <v>Monthly</v>
      </c>
      <c r="G232" t="str">
        <f>IFERROR(VLOOKUP(B232,NCE!B:K,8,FALSE),"")</f>
        <v>P1MM</v>
      </c>
      <c r="H232" t="s">
        <v>12</v>
      </c>
    </row>
    <row r="233" spans="2:8" hidden="1" x14ac:dyDescent="0.35">
      <c r="B233" t="s">
        <v>220</v>
      </c>
      <c r="C233" t="str">
        <f>VLOOKUP(B233,NCE!$B$13:$H$1145,7,FALSE)</f>
        <v>Dynamics 365 Asset Management Addl Assets</v>
      </c>
      <c r="D233">
        <f>VLOOKUP(B233,NCE!$B$13:$N$1145,11,FALSE)</f>
        <v>6442.8426966292136</v>
      </c>
      <c r="E233" t="s">
        <v>894</v>
      </c>
      <c r="F233" t="str">
        <f>IFERROR(VLOOKUP(B233,NCE!$B$14:$J$1145,9,0),"")</f>
        <v>Annual</v>
      </c>
      <c r="G233" t="str">
        <f>IFERROR(VLOOKUP(B233,NCE!B:K,8,FALSE),"")</f>
        <v>P1YA</v>
      </c>
      <c r="H233" t="s">
        <v>12</v>
      </c>
    </row>
    <row r="234" spans="2:8" hidden="1" x14ac:dyDescent="0.35">
      <c r="B234" t="s">
        <v>221</v>
      </c>
      <c r="C234" t="str">
        <f>VLOOKUP(B234,NCE!$B$13:$H$1145,7,FALSE)</f>
        <v>Dynamics 365 Asset Management Addl Assets</v>
      </c>
      <c r="D234">
        <f>VLOOKUP(B234,NCE!$B$13:$N$1145,11,FALSE)</f>
        <v>563.74719101123594</v>
      </c>
      <c r="E234" t="s">
        <v>894</v>
      </c>
      <c r="F234" t="str">
        <f>IFERROR(VLOOKUP(B234,NCE!$B$14:$J$1145,9,0),"")</f>
        <v>Monthly</v>
      </c>
      <c r="G234" t="str">
        <f>IFERROR(VLOOKUP(B234,NCE!B:K,8,FALSE),"")</f>
        <v>P1YM</v>
      </c>
      <c r="H234" t="s">
        <v>12</v>
      </c>
    </row>
    <row r="235" spans="2:8" hidden="1" x14ac:dyDescent="0.35">
      <c r="B235" t="s">
        <v>224</v>
      </c>
      <c r="C235" t="str">
        <f>VLOOKUP(B235,NCE!$B$13:$H$1145,7,FALSE)</f>
        <v>Dynamics 365 Business Central Additional Environment Addon</v>
      </c>
      <c r="D235">
        <f>VLOOKUP(B235,NCE!$B$13:$N$1145,11,FALSE)</f>
        <v>1932.7415730337079</v>
      </c>
      <c r="E235" t="s">
        <v>894</v>
      </c>
      <c r="F235" t="str">
        <f>IFERROR(VLOOKUP(B235,NCE!$B$14:$J$1145,9,0),"")</f>
        <v>Monthly</v>
      </c>
      <c r="G235" t="str">
        <f>IFERROR(VLOOKUP(B235,NCE!B:K,8,FALSE),"")</f>
        <v>P1MM</v>
      </c>
      <c r="H235" t="s">
        <v>12</v>
      </c>
    </row>
    <row r="236" spans="2:8" hidden="1" x14ac:dyDescent="0.35">
      <c r="B236" t="s">
        <v>225</v>
      </c>
      <c r="C236" t="str">
        <f>VLOOKUP(B236,NCE!$B$13:$H$1145,7,FALSE)</f>
        <v>Dynamics 365 Business Central Additional Environment Addon</v>
      </c>
      <c r="D236">
        <f>VLOOKUP(B236,NCE!$B$13:$N$1145,11,FALSE)</f>
        <v>19327.370786516854</v>
      </c>
      <c r="E236" t="s">
        <v>894</v>
      </c>
      <c r="F236" t="str">
        <f>IFERROR(VLOOKUP(B236,NCE!$B$14:$J$1145,9,0),"")</f>
        <v>Annual</v>
      </c>
      <c r="G236" t="str">
        <f>IFERROR(VLOOKUP(B236,NCE!B:K,8,FALSE),"")</f>
        <v>P1YA</v>
      </c>
      <c r="H236" t="s">
        <v>12</v>
      </c>
    </row>
    <row r="237" spans="2:8" hidden="1" x14ac:dyDescent="0.35">
      <c r="B237" t="s">
        <v>226</v>
      </c>
      <c r="C237" t="str">
        <f>VLOOKUP(B237,NCE!$B$13:$H$1145,7,FALSE)</f>
        <v>Dynamics 365 Business Central Additional Environment Addon</v>
      </c>
      <c r="D237">
        <f>VLOOKUP(B237,NCE!$B$13:$N$1145,11,FALSE)</f>
        <v>1691.1460674157304</v>
      </c>
      <c r="E237" t="s">
        <v>894</v>
      </c>
      <c r="F237" t="str">
        <f>IFERROR(VLOOKUP(B237,NCE!$B$14:$J$1145,9,0),"")</f>
        <v>Monthly</v>
      </c>
      <c r="G237" t="str">
        <f>IFERROR(VLOOKUP(B237,NCE!B:K,8,FALSE),"")</f>
        <v>P1YM</v>
      </c>
      <c r="H237" t="s">
        <v>12</v>
      </c>
    </row>
    <row r="238" spans="2:8" hidden="1" x14ac:dyDescent="0.35">
      <c r="B238" t="s">
        <v>230</v>
      </c>
      <c r="C238" t="str">
        <f>VLOOKUP(B238,NCE!$B$13:$H$1145,7,FALSE)</f>
        <v>Dynamics 365 Business Central Database Capacity Overage</v>
      </c>
      <c r="D238">
        <f>VLOOKUP(B238,NCE!$B$13:$N$1145,11,FALSE)</f>
        <v>32.168539325842694</v>
      </c>
      <c r="E238" t="s">
        <v>894</v>
      </c>
      <c r="F238" t="str">
        <f>IFERROR(VLOOKUP(B238,NCE!$B$14:$J$1145,9,0),"")</f>
        <v>Monthly</v>
      </c>
      <c r="G238" t="str">
        <f>IFERROR(VLOOKUP(B238,NCE!B:K,8,FALSE),"")</f>
        <v>P1MM</v>
      </c>
      <c r="H238" t="s">
        <v>12</v>
      </c>
    </row>
    <row r="239" spans="2:8" hidden="1" x14ac:dyDescent="0.35">
      <c r="B239" t="s">
        <v>231</v>
      </c>
      <c r="C239" t="str">
        <f>VLOOKUP(B239,NCE!$B$13:$H$1145,7,FALSE)</f>
        <v>Dynamics 365 Business Central Database Capacity Overage</v>
      </c>
      <c r="D239">
        <f>VLOOKUP(B239,NCE!$B$13:$N$1145,11,FALSE)</f>
        <v>321.80898876404495</v>
      </c>
      <c r="E239" t="s">
        <v>894</v>
      </c>
      <c r="F239" t="str">
        <f>IFERROR(VLOOKUP(B239,NCE!$B$14:$J$1145,9,0),"")</f>
        <v>Annual</v>
      </c>
      <c r="G239" t="str">
        <f>IFERROR(VLOOKUP(B239,NCE!B:K,8,FALSE),"")</f>
        <v>P1YA</v>
      </c>
      <c r="H239" t="s">
        <v>12</v>
      </c>
    </row>
    <row r="240" spans="2:8" hidden="1" x14ac:dyDescent="0.35">
      <c r="B240" t="s">
        <v>232</v>
      </c>
      <c r="C240" t="str">
        <f>VLOOKUP(B240,NCE!$B$13:$H$1145,7,FALSE)</f>
        <v>Dynamics 365 Business Central Database Capacity Overage</v>
      </c>
      <c r="D240">
        <f>VLOOKUP(B240,NCE!$B$13:$N$1145,11,FALSE)</f>
        <v>28.157303370786519</v>
      </c>
      <c r="E240" t="s">
        <v>894</v>
      </c>
      <c r="F240" t="str">
        <f>IFERROR(VLOOKUP(B240,NCE!$B$14:$J$1145,9,0),"")</f>
        <v>Monthly</v>
      </c>
      <c r="G240" t="str">
        <f>IFERROR(VLOOKUP(B240,NCE!B:K,8,FALSE),"")</f>
        <v>P1YM</v>
      </c>
      <c r="H240" t="s">
        <v>12</v>
      </c>
    </row>
    <row r="241" spans="2:8" hidden="1" x14ac:dyDescent="0.35">
      <c r="B241" t="s">
        <v>234</v>
      </c>
      <c r="C241" t="str">
        <f>VLOOKUP(B241,NCE!$B$13:$H$1145,7,FALSE)</f>
        <v>Dynamics 365 Business Central Database Capacity 100GB</v>
      </c>
      <c r="D241">
        <f>VLOOKUP(B241,NCE!$B$13:$N$1145,11,FALSE)</f>
        <v>3221.3146067415728</v>
      </c>
      <c r="E241" t="s">
        <v>894</v>
      </c>
      <c r="F241" t="str">
        <f>IFERROR(VLOOKUP(B241,NCE!$B$14:$J$1145,9,0),"")</f>
        <v>Monthly</v>
      </c>
      <c r="G241" t="str">
        <f>IFERROR(VLOOKUP(B241,NCE!B:K,8,FALSE),"")</f>
        <v>P1MM</v>
      </c>
      <c r="H241" t="s">
        <v>12</v>
      </c>
    </row>
    <row r="242" spans="2:8" hidden="1" x14ac:dyDescent="0.35">
      <c r="B242" t="s">
        <v>235</v>
      </c>
      <c r="C242" t="str">
        <f>VLOOKUP(B242,NCE!$B$13:$H$1145,7,FALSE)</f>
        <v>Dynamics 365 Business Central Database Capacity 100GB</v>
      </c>
      <c r="D242">
        <f>VLOOKUP(B242,NCE!$B$13:$N$1145,11,FALSE)</f>
        <v>32213.044943820223</v>
      </c>
      <c r="E242" t="s">
        <v>894</v>
      </c>
      <c r="F242" t="str">
        <f>IFERROR(VLOOKUP(B242,NCE!$B$14:$J$1145,9,0),"")</f>
        <v>Annual</v>
      </c>
      <c r="G242" t="str">
        <f>IFERROR(VLOOKUP(B242,NCE!B:K,8,FALSE),"")</f>
        <v>P1YA</v>
      </c>
      <c r="H242" t="s">
        <v>12</v>
      </c>
    </row>
    <row r="243" spans="2:8" hidden="1" x14ac:dyDescent="0.35">
      <c r="B243" t="s">
        <v>236</v>
      </c>
      <c r="C243" t="str">
        <f>VLOOKUP(B243,NCE!$B$13:$H$1145,7,FALSE)</f>
        <v>Dynamics 365 Business Central Database Capacity 100GB</v>
      </c>
      <c r="D243">
        <f>VLOOKUP(B243,NCE!$B$13:$N$1145,11,FALSE)</f>
        <v>2818.6395131086142</v>
      </c>
      <c r="E243" t="s">
        <v>894</v>
      </c>
      <c r="F243" t="str">
        <f>IFERROR(VLOOKUP(B243,NCE!$B$14:$J$1145,9,0),"")</f>
        <v>Monthly</v>
      </c>
      <c r="G243" t="str">
        <f>IFERROR(VLOOKUP(B243,NCE!B:K,8,FALSE),"")</f>
        <v>P1YM</v>
      </c>
      <c r="H243" t="s">
        <v>12</v>
      </c>
    </row>
    <row r="244" spans="2:8" hidden="1" x14ac:dyDescent="0.35">
      <c r="B244" t="s">
        <v>237</v>
      </c>
      <c r="C244" t="str">
        <f>VLOOKUP(B244,NCE!$B$13:$H$1145,7,FALSE)</f>
        <v>Dynamics 365 Business Central Database Capacity</v>
      </c>
      <c r="D244">
        <f>VLOOKUP(B244,NCE!$B$13:$N$1145,11,FALSE)</f>
        <v>64.471910112359552</v>
      </c>
      <c r="E244" t="s">
        <v>894</v>
      </c>
      <c r="F244" t="str">
        <f>IFERROR(VLOOKUP(B244,NCE!$B$14:$J$1145,9,0),"")</f>
        <v>Monthly</v>
      </c>
      <c r="G244" t="str">
        <f>IFERROR(VLOOKUP(B244,NCE!B:K,8,FALSE),"")</f>
        <v>P1MM</v>
      </c>
      <c r="H244" t="s">
        <v>12</v>
      </c>
    </row>
    <row r="245" spans="2:8" hidden="1" x14ac:dyDescent="0.35">
      <c r="B245" t="s">
        <v>238</v>
      </c>
      <c r="C245" t="str">
        <f>VLOOKUP(B245,NCE!$B$13:$H$1145,7,FALSE)</f>
        <v>Dynamics 365 Business Central Database Capacity</v>
      </c>
      <c r="D245">
        <f>VLOOKUP(B245,NCE!$B$13:$N$1145,11,FALSE)</f>
        <v>644.73033707865159</v>
      </c>
      <c r="E245" t="s">
        <v>894</v>
      </c>
      <c r="F245" t="str">
        <f>IFERROR(VLOOKUP(B245,NCE!$B$14:$J$1145,9,0),"")</f>
        <v>Annual</v>
      </c>
      <c r="G245" t="str">
        <f>IFERROR(VLOOKUP(B245,NCE!B:K,8,FALSE),"")</f>
        <v>P1YA</v>
      </c>
      <c r="H245" t="s">
        <v>12</v>
      </c>
    </row>
    <row r="246" spans="2:8" hidden="1" x14ac:dyDescent="0.35">
      <c r="B246" t="s">
        <v>239</v>
      </c>
      <c r="C246" t="str">
        <f>VLOOKUP(B246,NCE!$B$13:$H$1145,7,FALSE)</f>
        <v>Dynamics 365 Business Central Database Capacity</v>
      </c>
      <c r="D246">
        <f>VLOOKUP(B246,NCE!$B$13:$N$1145,11,FALSE)</f>
        <v>56.419475655430709</v>
      </c>
      <c r="E246" t="s">
        <v>894</v>
      </c>
      <c r="F246" t="str">
        <f>IFERROR(VLOOKUP(B246,NCE!$B$14:$J$1145,9,0),"")</f>
        <v>Monthly</v>
      </c>
      <c r="G246" t="str">
        <f>IFERROR(VLOOKUP(B246,NCE!B:K,8,FALSE),"")</f>
        <v>P1YM</v>
      </c>
      <c r="H246" t="s">
        <v>12</v>
      </c>
    </row>
    <row r="247" spans="2:8" hidden="1" x14ac:dyDescent="0.35">
      <c r="B247" t="s">
        <v>244</v>
      </c>
      <c r="C247" t="str">
        <f>VLOOKUP(B247,NCE!$B$13:$H$1145,7,FALSE)</f>
        <v>Dynamics 365 e-Commerce Tier 1 Band 2 Overage</v>
      </c>
      <c r="D247">
        <f>VLOOKUP(B247,NCE!$B$13:$N$1145,11,FALSE)</f>
        <v>3221.3146067415728</v>
      </c>
      <c r="E247" t="s">
        <v>894</v>
      </c>
      <c r="F247" t="str">
        <f>IFERROR(VLOOKUP(B247,NCE!$B$14:$J$1145,9,0),"")</f>
        <v>Monthly</v>
      </c>
      <c r="G247" t="str">
        <f>IFERROR(VLOOKUP(B247,NCE!B:K,8,FALSE),"")</f>
        <v>P1MM</v>
      </c>
      <c r="H247" t="s">
        <v>12</v>
      </c>
    </row>
    <row r="248" spans="2:8" hidden="1" x14ac:dyDescent="0.35">
      <c r="B248" t="s">
        <v>245</v>
      </c>
      <c r="C248" t="str">
        <f>VLOOKUP(B248,NCE!$B$13:$H$1145,7,FALSE)</f>
        <v>Dynamics 365 e-Commerce Tier 1 Band 2 Overage</v>
      </c>
      <c r="D248">
        <f>VLOOKUP(B248,NCE!$B$13:$N$1145,11,FALSE)</f>
        <v>2818.6395131086142</v>
      </c>
      <c r="E248" t="s">
        <v>894</v>
      </c>
      <c r="F248" t="str">
        <f>IFERROR(VLOOKUP(B248,NCE!$B$14:$J$1145,9,0),"")</f>
        <v>Monthly</v>
      </c>
      <c r="G248" t="str">
        <f>IFERROR(VLOOKUP(B248,NCE!B:K,8,FALSE),"")</f>
        <v>P1YM</v>
      </c>
      <c r="H248" t="s">
        <v>12</v>
      </c>
    </row>
    <row r="249" spans="2:8" hidden="1" x14ac:dyDescent="0.35">
      <c r="B249" t="s">
        <v>246</v>
      </c>
      <c r="C249" t="str">
        <f>VLOOKUP(B249,NCE!$B$13:$H$1145,7,FALSE)</f>
        <v>Dynamics 365 e-Commerce Tier 1 Band 2 Overage</v>
      </c>
      <c r="D249">
        <f>VLOOKUP(B249,NCE!$B$13:$N$1145,11,FALSE)</f>
        <v>32213.044943820223</v>
      </c>
      <c r="E249" t="s">
        <v>894</v>
      </c>
      <c r="F249" t="str">
        <f>IFERROR(VLOOKUP(B249,NCE!$B$14:$J$1145,9,0),"")</f>
        <v>Annual</v>
      </c>
      <c r="G249" t="str">
        <f>IFERROR(VLOOKUP(B249,NCE!B:K,8,FALSE),"")</f>
        <v>P1YA</v>
      </c>
      <c r="H249" t="s">
        <v>12</v>
      </c>
    </row>
    <row r="250" spans="2:8" hidden="1" x14ac:dyDescent="0.35">
      <c r="B250" t="s">
        <v>249</v>
      </c>
      <c r="C250" t="str">
        <f>VLOOKUP(B250,NCE!$B$13:$H$1145,7,FALSE)</f>
        <v>Dynamics 365 e-Commerce Tier 2 Band 1</v>
      </c>
      <c r="D250">
        <f>VLOOKUP(B250,NCE!$B$13:$N$1145,11,FALSE)</f>
        <v>93416.820224719108</v>
      </c>
      <c r="E250" t="s">
        <v>894</v>
      </c>
      <c r="F250" t="str">
        <f>IFERROR(VLOOKUP(B250,NCE!$B$14:$J$1145,9,0),"")</f>
        <v>Monthly</v>
      </c>
      <c r="G250" t="str">
        <f>IFERROR(VLOOKUP(B250,NCE!B:K,8,FALSE),"")</f>
        <v>P1MM</v>
      </c>
      <c r="H250" t="s">
        <v>12</v>
      </c>
    </row>
    <row r="251" spans="2:8" hidden="1" x14ac:dyDescent="0.35">
      <c r="B251" t="s">
        <v>250</v>
      </c>
      <c r="C251" t="str">
        <f>VLOOKUP(B251,NCE!$B$13:$H$1145,7,FALSE)</f>
        <v>Dynamics 365 e-Commerce Tier 2 Band 1</v>
      </c>
      <c r="D251">
        <f>VLOOKUP(B251,NCE!$B$13:$N$1145,11,FALSE)</f>
        <v>81739.708801498127</v>
      </c>
      <c r="E251" t="s">
        <v>894</v>
      </c>
      <c r="F251" t="str">
        <f>IFERROR(VLOOKUP(B251,NCE!$B$14:$J$1145,9,0),"")</f>
        <v>Monthly</v>
      </c>
      <c r="G251" t="str">
        <f>IFERROR(VLOOKUP(B251,NCE!B:K,8,FALSE),"")</f>
        <v>P1YM</v>
      </c>
      <c r="H251" t="s">
        <v>12</v>
      </c>
    </row>
    <row r="252" spans="2:8" hidden="1" x14ac:dyDescent="0.35">
      <c r="B252" t="s">
        <v>251</v>
      </c>
      <c r="C252" t="str">
        <f>VLOOKUP(B252,NCE!$B$13:$H$1145,7,FALSE)</f>
        <v>Dynamics 365 e-Commerce Tier 2 Band 1</v>
      </c>
      <c r="D252">
        <f>VLOOKUP(B252,NCE!$B$13:$N$1145,11,FALSE)</f>
        <v>934168.13483146066</v>
      </c>
      <c r="E252" t="s">
        <v>894</v>
      </c>
      <c r="F252" t="str">
        <f>IFERROR(VLOOKUP(B252,NCE!$B$14:$J$1145,9,0),"")</f>
        <v>Annual</v>
      </c>
      <c r="G252" t="str">
        <f>IFERROR(VLOOKUP(B252,NCE!B:K,8,FALSE),"")</f>
        <v>P1YA</v>
      </c>
      <c r="H252" t="s">
        <v>12</v>
      </c>
    </row>
    <row r="253" spans="2:8" hidden="1" x14ac:dyDescent="0.35">
      <c r="B253" t="s">
        <v>254</v>
      </c>
      <c r="C253" t="str">
        <f>VLOOKUP(B253,NCE!$B$13:$H$1145,7,FALSE)</f>
        <v>Dynamics 365 e-Commerce Tier 2 Band 1 Overage</v>
      </c>
      <c r="D253">
        <f>VLOOKUP(B253,NCE!$B$13:$N$1145,11,FALSE)</f>
        <v>3221.3146067415728</v>
      </c>
      <c r="E253" t="s">
        <v>894</v>
      </c>
      <c r="F253" t="str">
        <f>IFERROR(VLOOKUP(B253,NCE!$B$14:$J$1145,9,0),"")</f>
        <v>Monthly</v>
      </c>
      <c r="G253" t="str">
        <f>IFERROR(VLOOKUP(B253,NCE!B:K,8,FALSE),"")</f>
        <v>P1MM</v>
      </c>
      <c r="H253" t="s">
        <v>12</v>
      </c>
    </row>
    <row r="254" spans="2:8" hidden="1" x14ac:dyDescent="0.35">
      <c r="B254" t="s">
        <v>255</v>
      </c>
      <c r="C254" t="str">
        <f>VLOOKUP(B254,NCE!$B$13:$H$1145,7,FALSE)</f>
        <v>Dynamics 365 e-Commerce Tier 2 Band 1 Overage</v>
      </c>
      <c r="D254">
        <f>VLOOKUP(B254,NCE!$B$13:$N$1145,11,FALSE)</f>
        <v>2818.6395131086142</v>
      </c>
      <c r="E254" t="s">
        <v>894</v>
      </c>
      <c r="F254" t="str">
        <f>IFERROR(VLOOKUP(B254,NCE!$B$14:$J$1145,9,0),"")</f>
        <v>Monthly</v>
      </c>
      <c r="G254" t="str">
        <f>IFERROR(VLOOKUP(B254,NCE!B:K,8,FALSE),"")</f>
        <v>P1YM</v>
      </c>
      <c r="H254" t="s">
        <v>12</v>
      </c>
    </row>
    <row r="255" spans="2:8" hidden="1" x14ac:dyDescent="0.35">
      <c r="B255" t="s">
        <v>256</v>
      </c>
      <c r="C255" t="str">
        <f>VLOOKUP(B255,NCE!$B$13:$H$1145,7,FALSE)</f>
        <v>Dynamics 365 e-Commerce Tier 2 Band 1 Overage</v>
      </c>
      <c r="D255">
        <f>VLOOKUP(B255,NCE!$B$13:$N$1145,11,FALSE)</f>
        <v>32213.044943820223</v>
      </c>
      <c r="E255" t="s">
        <v>894</v>
      </c>
      <c r="F255" t="str">
        <f>IFERROR(VLOOKUP(B255,NCE!$B$14:$J$1145,9,0),"")</f>
        <v>Annual</v>
      </c>
      <c r="G255" t="str">
        <f>IFERROR(VLOOKUP(B255,NCE!B:K,8,FALSE),"")</f>
        <v>P1YA</v>
      </c>
      <c r="H255" t="s">
        <v>12</v>
      </c>
    </row>
    <row r="256" spans="2:8" hidden="1" x14ac:dyDescent="0.35">
      <c r="B256" t="s">
        <v>259</v>
      </c>
      <c r="C256" t="str">
        <f>VLOOKUP(B256,NCE!$B$13:$H$1145,7,FALSE)</f>
        <v>Dynamics 365 e-Commerce Tier 2 Band 2</v>
      </c>
      <c r="D256">
        <f>VLOOKUP(B256,NCE!$B$13:$N$1145,11,FALSE)</f>
        <v>93416.820224719108</v>
      </c>
      <c r="E256" t="s">
        <v>894</v>
      </c>
      <c r="F256" t="str">
        <f>IFERROR(VLOOKUP(B256,NCE!$B$14:$J$1145,9,0),"")</f>
        <v>Monthly</v>
      </c>
      <c r="G256" t="str">
        <f>IFERROR(VLOOKUP(B256,NCE!B:K,8,FALSE),"")</f>
        <v>P1MM</v>
      </c>
      <c r="H256" t="s">
        <v>12</v>
      </c>
    </row>
    <row r="257" spans="2:8" hidden="1" x14ac:dyDescent="0.35">
      <c r="B257" t="s">
        <v>260</v>
      </c>
      <c r="C257" t="str">
        <f>VLOOKUP(B257,NCE!$B$13:$H$1145,7,FALSE)</f>
        <v>Dynamics 365 e-Commerce Tier 2 Band 2</v>
      </c>
      <c r="D257">
        <f>VLOOKUP(B257,NCE!$B$13:$N$1145,11,FALSE)</f>
        <v>81739.708801498127</v>
      </c>
      <c r="E257" t="s">
        <v>894</v>
      </c>
      <c r="F257" t="str">
        <f>IFERROR(VLOOKUP(B257,NCE!$B$14:$J$1145,9,0),"")</f>
        <v>Monthly</v>
      </c>
      <c r="G257" t="str">
        <f>IFERROR(VLOOKUP(B257,NCE!B:K,8,FALSE),"")</f>
        <v>P1YM</v>
      </c>
      <c r="H257" t="s">
        <v>12</v>
      </c>
    </row>
    <row r="258" spans="2:8" hidden="1" x14ac:dyDescent="0.35">
      <c r="B258" t="s">
        <v>261</v>
      </c>
      <c r="C258" t="str">
        <f>VLOOKUP(B258,NCE!$B$13:$H$1145,7,FALSE)</f>
        <v>Dynamics 365 e-Commerce Tier 2 Band 2</v>
      </c>
      <c r="D258">
        <f>VLOOKUP(B258,NCE!$B$13:$N$1145,11,FALSE)</f>
        <v>934168.13483146066</v>
      </c>
      <c r="E258" t="s">
        <v>894</v>
      </c>
      <c r="F258" t="str">
        <f>IFERROR(VLOOKUP(B258,NCE!$B$14:$J$1145,9,0),"")</f>
        <v>Annual</v>
      </c>
      <c r="G258" t="str">
        <f>IFERROR(VLOOKUP(B258,NCE!B:K,8,FALSE),"")</f>
        <v>P1YA</v>
      </c>
      <c r="H258" t="s">
        <v>12</v>
      </c>
    </row>
    <row r="259" spans="2:8" hidden="1" x14ac:dyDescent="0.35">
      <c r="B259" t="s">
        <v>264</v>
      </c>
      <c r="C259" t="str">
        <f>VLOOKUP(B259,NCE!$B$13:$H$1145,7,FALSE)</f>
        <v>Dynamics 365 e-Commerce Tier 2 Band 3 Overage</v>
      </c>
      <c r="D259">
        <f>VLOOKUP(B259,NCE!$B$13:$N$1145,11,FALSE)</f>
        <v>3221.3146067415728</v>
      </c>
      <c r="E259" t="s">
        <v>894</v>
      </c>
      <c r="F259" t="str">
        <f>IFERROR(VLOOKUP(B259,NCE!$B$14:$J$1145,9,0),"")</f>
        <v>Monthly</v>
      </c>
      <c r="G259" t="str">
        <f>IFERROR(VLOOKUP(B259,NCE!B:K,8,FALSE),"")</f>
        <v>P1MM</v>
      </c>
      <c r="H259" t="s">
        <v>12</v>
      </c>
    </row>
    <row r="260" spans="2:8" hidden="1" x14ac:dyDescent="0.35">
      <c r="B260" t="s">
        <v>265</v>
      </c>
      <c r="C260" t="str">
        <f>VLOOKUP(B260,NCE!$B$13:$H$1145,7,FALSE)</f>
        <v>Dynamics 365 e-Commerce Tier 2 Band 3 Overage</v>
      </c>
      <c r="D260">
        <f>VLOOKUP(B260,NCE!$B$13:$N$1145,11,FALSE)</f>
        <v>2818.6395131086142</v>
      </c>
      <c r="E260" t="s">
        <v>894</v>
      </c>
      <c r="F260" t="str">
        <f>IFERROR(VLOOKUP(B260,NCE!$B$14:$J$1145,9,0),"")</f>
        <v>Monthly</v>
      </c>
      <c r="G260" t="str">
        <f>IFERROR(VLOOKUP(B260,NCE!B:K,8,FALSE),"")</f>
        <v>P1YM</v>
      </c>
      <c r="H260" t="s">
        <v>12</v>
      </c>
    </row>
    <row r="261" spans="2:8" hidden="1" x14ac:dyDescent="0.35">
      <c r="B261" t="s">
        <v>266</v>
      </c>
      <c r="C261" t="str">
        <f>VLOOKUP(B261,NCE!$B$13:$H$1145,7,FALSE)</f>
        <v>Dynamics 365 e-Commerce Tier 2 Band 3 Overage</v>
      </c>
      <c r="D261">
        <f>VLOOKUP(B261,NCE!$B$13:$N$1145,11,FALSE)</f>
        <v>32213.044943820223</v>
      </c>
      <c r="E261" t="s">
        <v>894</v>
      </c>
      <c r="F261" t="str">
        <f>IFERROR(VLOOKUP(B261,NCE!$B$14:$J$1145,9,0),"")</f>
        <v>Annual</v>
      </c>
      <c r="G261" t="str">
        <f>IFERROR(VLOOKUP(B261,NCE!B:K,8,FALSE),"")</f>
        <v>P1YA</v>
      </c>
      <c r="H261" t="s">
        <v>12</v>
      </c>
    </row>
    <row r="262" spans="2:8" hidden="1" x14ac:dyDescent="0.35">
      <c r="B262" t="s">
        <v>269</v>
      </c>
      <c r="C262" t="str">
        <f>VLOOKUP(B262,NCE!$B$13:$H$1145,7,FALSE)</f>
        <v>Dynamics 365 e-Commerce Tier 2 Band 4</v>
      </c>
      <c r="D262">
        <f>VLOOKUP(B262,NCE!$B$13:$N$1145,11,FALSE)</f>
        <v>93416.820224719108</v>
      </c>
      <c r="E262" t="s">
        <v>894</v>
      </c>
      <c r="F262" t="str">
        <f>IFERROR(VLOOKUP(B262,NCE!$B$14:$J$1145,9,0),"")</f>
        <v>Monthly</v>
      </c>
      <c r="G262" t="str">
        <f>IFERROR(VLOOKUP(B262,NCE!B:K,8,FALSE),"")</f>
        <v>P1MM</v>
      </c>
      <c r="H262" t="s">
        <v>12</v>
      </c>
    </row>
    <row r="263" spans="2:8" hidden="1" x14ac:dyDescent="0.35">
      <c r="B263" t="s">
        <v>270</v>
      </c>
      <c r="C263" t="str">
        <f>VLOOKUP(B263,NCE!$B$13:$H$1145,7,FALSE)</f>
        <v>Dynamics 365 e-Commerce Tier 2 Band 4</v>
      </c>
      <c r="D263">
        <f>VLOOKUP(B263,NCE!$B$13:$N$1145,11,FALSE)</f>
        <v>81739.708801498127</v>
      </c>
      <c r="E263" t="s">
        <v>894</v>
      </c>
      <c r="F263" t="str">
        <f>IFERROR(VLOOKUP(B263,NCE!$B$14:$J$1145,9,0),"")</f>
        <v>Monthly</v>
      </c>
      <c r="G263" t="str">
        <f>IFERROR(VLOOKUP(B263,NCE!B:K,8,FALSE),"")</f>
        <v>P1YM</v>
      </c>
      <c r="H263" t="s">
        <v>12</v>
      </c>
    </row>
    <row r="264" spans="2:8" hidden="1" x14ac:dyDescent="0.35">
      <c r="B264" t="s">
        <v>271</v>
      </c>
      <c r="C264" t="str">
        <f>VLOOKUP(B264,NCE!$B$13:$H$1145,7,FALSE)</f>
        <v>Dynamics 365 e-Commerce Tier 2 Band 4</v>
      </c>
      <c r="D264">
        <f>VLOOKUP(B264,NCE!$B$13:$N$1145,11,FALSE)</f>
        <v>934168.13483146066</v>
      </c>
      <c r="E264" t="s">
        <v>894</v>
      </c>
      <c r="F264" t="str">
        <f>IFERROR(VLOOKUP(B264,NCE!$B$14:$J$1145,9,0),"")</f>
        <v>Annual</v>
      </c>
      <c r="G264" t="str">
        <f>IFERROR(VLOOKUP(B264,NCE!B:K,8,FALSE),"")</f>
        <v>P1YA</v>
      </c>
      <c r="H264" t="s">
        <v>12</v>
      </c>
    </row>
    <row r="265" spans="2:8" hidden="1" x14ac:dyDescent="0.35">
      <c r="B265" t="s">
        <v>274</v>
      </c>
      <c r="C265" t="str">
        <f>VLOOKUP(B265,NCE!$B$13:$H$1145,7,FALSE)</f>
        <v>Dynamics 365 e-Commerce Tier 2 Band 4 Overage</v>
      </c>
      <c r="D265">
        <f>VLOOKUP(B265,NCE!$B$13:$N$1145,11,FALSE)</f>
        <v>3221.3146067415728</v>
      </c>
      <c r="E265" t="s">
        <v>894</v>
      </c>
      <c r="F265" t="str">
        <f>IFERROR(VLOOKUP(B265,NCE!$B$14:$J$1145,9,0),"")</f>
        <v>Monthly</v>
      </c>
      <c r="G265" t="str">
        <f>IFERROR(VLOOKUP(B265,NCE!B:K,8,FALSE),"")</f>
        <v>P1MM</v>
      </c>
      <c r="H265" t="s">
        <v>12</v>
      </c>
    </row>
    <row r="266" spans="2:8" hidden="1" x14ac:dyDescent="0.35">
      <c r="B266" t="s">
        <v>275</v>
      </c>
      <c r="C266" t="str">
        <f>VLOOKUP(B266,NCE!$B$13:$H$1145,7,FALSE)</f>
        <v>Dynamics 365 e-Commerce Tier 2 Band 4 Overage</v>
      </c>
      <c r="D266">
        <f>VLOOKUP(B266,NCE!$B$13:$N$1145,11,FALSE)</f>
        <v>2818.6395131086142</v>
      </c>
      <c r="E266" t="s">
        <v>894</v>
      </c>
      <c r="F266" t="str">
        <f>IFERROR(VLOOKUP(B266,NCE!$B$14:$J$1145,9,0),"")</f>
        <v>Monthly</v>
      </c>
      <c r="G266" t="str">
        <f>IFERROR(VLOOKUP(B266,NCE!B:K,8,FALSE),"")</f>
        <v>P1YM</v>
      </c>
      <c r="H266" t="s">
        <v>12</v>
      </c>
    </row>
    <row r="267" spans="2:8" hidden="1" x14ac:dyDescent="0.35">
      <c r="B267" t="s">
        <v>276</v>
      </c>
      <c r="C267" t="str">
        <f>VLOOKUP(B267,NCE!$B$13:$H$1145,7,FALSE)</f>
        <v>Dynamics 365 e-Commerce Tier 2 Band 4 Overage</v>
      </c>
      <c r="D267">
        <f>VLOOKUP(B267,NCE!$B$13:$N$1145,11,FALSE)</f>
        <v>32213.044943820223</v>
      </c>
      <c r="E267" t="s">
        <v>894</v>
      </c>
      <c r="F267" t="str">
        <f>IFERROR(VLOOKUP(B267,NCE!$B$14:$J$1145,9,0),"")</f>
        <v>Annual</v>
      </c>
      <c r="G267" t="str">
        <f>IFERROR(VLOOKUP(B267,NCE!B:K,8,FALSE),"")</f>
        <v>P1YA</v>
      </c>
      <c r="H267" t="s">
        <v>12</v>
      </c>
    </row>
    <row r="268" spans="2:8" hidden="1" x14ac:dyDescent="0.35">
      <c r="B268" t="s">
        <v>279</v>
      </c>
      <c r="C268" t="str">
        <f>VLOOKUP(B268,NCE!$B$13:$H$1145,7,FALSE)</f>
        <v>Dynamics 365 e-Commerce Tier 2 Band 5</v>
      </c>
      <c r="D268">
        <f>VLOOKUP(B268,NCE!$B$13:$N$1145,11,FALSE)</f>
        <v>93416.820224719108</v>
      </c>
      <c r="E268" t="s">
        <v>894</v>
      </c>
      <c r="F268" t="str">
        <f>IFERROR(VLOOKUP(B268,NCE!$B$14:$J$1145,9,0),"")</f>
        <v>Monthly</v>
      </c>
      <c r="G268" t="str">
        <f>IFERROR(VLOOKUP(B268,NCE!B:K,8,FALSE),"")</f>
        <v>P1MM</v>
      </c>
      <c r="H268" t="s">
        <v>12</v>
      </c>
    </row>
    <row r="269" spans="2:8" hidden="1" x14ac:dyDescent="0.35">
      <c r="B269" t="s">
        <v>280</v>
      </c>
      <c r="C269" t="str">
        <f>VLOOKUP(B269,NCE!$B$13:$H$1145,7,FALSE)</f>
        <v>Dynamics 365 e-Commerce Tier 2 Band 5</v>
      </c>
      <c r="D269">
        <f>VLOOKUP(B269,NCE!$B$13:$N$1145,11,FALSE)</f>
        <v>81739.708801498127</v>
      </c>
      <c r="E269" t="s">
        <v>894</v>
      </c>
      <c r="F269" t="str">
        <f>IFERROR(VLOOKUP(B269,NCE!$B$14:$J$1145,9,0),"")</f>
        <v>Monthly</v>
      </c>
      <c r="G269" t="str">
        <f>IFERROR(VLOOKUP(B269,NCE!B:K,8,FALSE),"")</f>
        <v>P1YM</v>
      </c>
      <c r="H269" t="s">
        <v>12</v>
      </c>
    </row>
    <row r="270" spans="2:8" hidden="1" x14ac:dyDescent="0.35">
      <c r="B270" t="s">
        <v>281</v>
      </c>
      <c r="C270" t="str">
        <f>VLOOKUP(B270,NCE!$B$13:$H$1145,7,FALSE)</f>
        <v>Dynamics 365 e-Commerce Tier 2 Band 5</v>
      </c>
      <c r="D270">
        <f>VLOOKUP(B270,NCE!$B$13:$N$1145,11,FALSE)</f>
        <v>934168.13483146066</v>
      </c>
      <c r="E270" t="s">
        <v>894</v>
      </c>
      <c r="F270" t="str">
        <f>IFERROR(VLOOKUP(B270,NCE!$B$14:$J$1145,9,0),"")</f>
        <v>Annual</v>
      </c>
      <c r="G270" t="str">
        <f>IFERROR(VLOOKUP(B270,NCE!B:K,8,FALSE),"")</f>
        <v>P1YA</v>
      </c>
      <c r="H270" t="s">
        <v>12</v>
      </c>
    </row>
    <row r="271" spans="2:8" hidden="1" x14ac:dyDescent="0.35">
      <c r="B271" t="s">
        <v>284</v>
      </c>
      <c r="C271" t="str">
        <f>VLOOKUP(B271,NCE!$B$13:$H$1145,7,FALSE)</f>
        <v>Dynamics 365 e-Commerce Tier 2 Band 5 Overage</v>
      </c>
      <c r="D271">
        <f>VLOOKUP(B271,NCE!$B$13:$N$1145,11,FALSE)</f>
        <v>3221.3146067415728</v>
      </c>
      <c r="E271" t="s">
        <v>894</v>
      </c>
      <c r="F271" t="str">
        <f>IFERROR(VLOOKUP(B271,NCE!$B$14:$J$1145,9,0),"")</f>
        <v>Monthly</v>
      </c>
      <c r="G271" t="str">
        <f>IFERROR(VLOOKUP(B271,NCE!B:K,8,FALSE),"")</f>
        <v>P1MM</v>
      </c>
      <c r="H271" t="s">
        <v>12</v>
      </c>
    </row>
    <row r="272" spans="2:8" hidden="1" x14ac:dyDescent="0.35">
      <c r="B272" t="s">
        <v>285</v>
      </c>
      <c r="C272" t="str">
        <f>VLOOKUP(B272,NCE!$B$13:$H$1145,7,FALSE)</f>
        <v>Dynamics 365 e-Commerce Tier 2 Band 5 Overage</v>
      </c>
      <c r="D272">
        <f>VLOOKUP(B272,NCE!$B$13:$N$1145,11,FALSE)</f>
        <v>2818.6395131086142</v>
      </c>
      <c r="E272" t="s">
        <v>894</v>
      </c>
      <c r="F272" t="str">
        <f>IFERROR(VLOOKUP(B272,NCE!$B$14:$J$1145,9,0),"")</f>
        <v>Monthly</v>
      </c>
      <c r="G272" t="str">
        <f>IFERROR(VLOOKUP(B272,NCE!B:K,8,FALSE),"")</f>
        <v>P1YM</v>
      </c>
      <c r="H272" t="s">
        <v>12</v>
      </c>
    </row>
    <row r="273" spans="2:8" hidden="1" x14ac:dyDescent="0.35">
      <c r="B273" t="s">
        <v>286</v>
      </c>
      <c r="C273" t="str">
        <f>VLOOKUP(B273,NCE!$B$13:$H$1145,7,FALSE)</f>
        <v>Dynamics 365 e-Commerce Tier 2 Band 5 Overage</v>
      </c>
      <c r="D273">
        <f>VLOOKUP(B273,NCE!$B$13:$N$1145,11,FALSE)</f>
        <v>32213.044943820223</v>
      </c>
      <c r="E273" t="s">
        <v>894</v>
      </c>
      <c r="F273" t="str">
        <f>IFERROR(VLOOKUP(B273,NCE!$B$14:$J$1145,9,0),"")</f>
        <v>Annual</v>
      </c>
      <c r="G273" t="str">
        <f>IFERROR(VLOOKUP(B273,NCE!B:K,8,FALSE),"")</f>
        <v>P1YA</v>
      </c>
      <c r="H273" t="s">
        <v>12</v>
      </c>
    </row>
    <row r="274" spans="2:8" hidden="1" x14ac:dyDescent="0.35">
      <c r="B274" t="s">
        <v>289</v>
      </c>
      <c r="C274" t="str">
        <f>VLOOKUP(B274,NCE!$B$13:$H$1145,7,FALSE)</f>
        <v>Dynamics 365 e-Commerce Tier 2 Band 6</v>
      </c>
      <c r="D274">
        <f>VLOOKUP(B274,NCE!$B$13:$N$1145,11,FALSE)</f>
        <v>93416.820224719108</v>
      </c>
      <c r="E274" t="s">
        <v>894</v>
      </c>
      <c r="F274" t="str">
        <f>IFERROR(VLOOKUP(B274,NCE!$B$14:$J$1145,9,0),"")</f>
        <v>Monthly</v>
      </c>
      <c r="G274" t="str">
        <f>IFERROR(VLOOKUP(B274,NCE!B:K,8,FALSE),"")</f>
        <v>P1MM</v>
      </c>
      <c r="H274" t="s">
        <v>12</v>
      </c>
    </row>
    <row r="275" spans="2:8" hidden="1" x14ac:dyDescent="0.35">
      <c r="B275" t="s">
        <v>290</v>
      </c>
      <c r="C275" t="str">
        <f>VLOOKUP(B275,NCE!$B$13:$H$1145,7,FALSE)</f>
        <v>Dynamics 365 e-Commerce Tier 2 Band 6</v>
      </c>
      <c r="D275">
        <f>VLOOKUP(B275,NCE!$B$13:$N$1145,11,FALSE)</f>
        <v>81739.708801498127</v>
      </c>
      <c r="E275" t="s">
        <v>894</v>
      </c>
      <c r="F275" t="str">
        <f>IFERROR(VLOOKUP(B275,NCE!$B$14:$J$1145,9,0),"")</f>
        <v>Monthly</v>
      </c>
      <c r="G275" t="str">
        <f>IFERROR(VLOOKUP(B275,NCE!B:K,8,FALSE),"")</f>
        <v>P1YM</v>
      </c>
      <c r="H275" t="s">
        <v>12</v>
      </c>
    </row>
    <row r="276" spans="2:8" hidden="1" x14ac:dyDescent="0.35">
      <c r="B276" t="s">
        <v>291</v>
      </c>
      <c r="C276" t="str">
        <f>VLOOKUP(B276,NCE!$B$13:$H$1145,7,FALSE)</f>
        <v>Dynamics 365 e-Commerce Tier 2 Band 6</v>
      </c>
      <c r="D276">
        <f>VLOOKUP(B276,NCE!$B$13:$N$1145,11,FALSE)</f>
        <v>934168.13483146066</v>
      </c>
      <c r="E276" t="s">
        <v>894</v>
      </c>
      <c r="F276" t="str">
        <f>IFERROR(VLOOKUP(B276,NCE!$B$14:$J$1145,9,0),"")</f>
        <v>Annual</v>
      </c>
      <c r="G276" t="str">
        <f>IFERROR(VLOOKUP(B276,NCE!B:K,8,FALSE),"")</f>
        <v>P1YA</v>
      </c>
      <c r="H276" t="s">
        <v>12</v>
      </c>
    </row>
    <row r="277" spans="2:8" hidden="1" x14ac:dyDescent="0.35">
      <c r="B277" t="s">
        <v>294</v>
      </c>
      <c r="C277" t="str">
        <f>VLOOKUP(B277,NCE!$B$13:$H$1145,7,FALSE)</f>
        <v>Dynamics 365 e-Commerce Tier 2 Band 6 Overage</v>
      </c>
      <c r="D277">
        <f>VLOOKUP(B277,NCE!$B$13:$N$1145,11,FALSE)</f>
        <v>3221.3146067415728</v>
      </c>
      <c r="E277" t="s">
        <v>894</v>
      </c>
      <c r="F277" t="str">
        <f>IFERROR(VLOOKUP(B277,NCE!$B$14:$J$1145,9,0),"")</f>
        <v>Monthly</v>
      </c>
      <c r="G277" t="str">
        <f>IFERROR(VLOOKUP(B277,NCE!B:K,8,FALSE),"")</f>
        <v>P1MM</v>
      </c>
      <c r="H277" t="s">
        <v>12</v>
      </c>
    </row>
    <row r="278" spans="2:8" hidden="1" x14ac:dyDescent="0.35">
      <c r="B278" t="s">
        <v>295</v>
      </c>
      <c r="C278" t="str">
        <f>VLOOKUP(B278,NCE!$B$13:$H$1145,7,FALSE)</f>
        <v>Dynamics 365 e-Commerce Tier 2 Band 6 Overage</v>
      </c>
      <c r="D278">
        <f>VLOOKUP(B278,NCE!$B$13:$N$1145,11,FALSE)</f>
        <v>2818.6395131086142</v>
      </c>
      <c r="E278" t="s">
        <v>894</v>
      </c>
      <c r="F278" t="str">
        <f>IFERROR(VLOOKUP(B278,NCE!$B$14:$J$1145,9,0),"")</f>
        <v>Monthly</v>
      </c>
      <c r="G278" t="str">
        <f>IFERROR(VLOOKUP(B278,NCE!B:K,8,FALSE),"")</f>
        <v>P1YM</v>
      </c>
      <c r="H278" t="s">
        <v>12</v>
      </c>
    </row>
    <row r="279" spans="2:8" hidden="1" x14ac:dyDescent="0.35">
      <c r="B279" t="s">
        <v>296</v>
      </c>
      <c r="C279" t="str">
        <f>VLOOKUP(B279,NCE!$B$13:$H$1145,7,FALSE)</f>
        <v>Dynamics 365 e-Commerce Tier 2 Band 6 Overage</v>
      </c>
      <c r="D279">
        <f>VLOOKUP(B279,NCE!$B$13:$N$1145,11,FALSE)</f>
        <v>32213.044943820223</v>
      </c>
      <c r="E279" t="s">
        <v>894</v>
      </c>
      <c r="F279" t="str">
        <f>IFERROR(VLOOKUP(B279,NCE!$B$14:$J$1145,9,0),"")</f>
        <v>Annual</v>
      </c>
      <c r="G279" t="str">
        <f>IFERROR(VLOOKUP(B279,NCE!B:K,8,FALSE),"")</f>
        <v>P1YA</v>
      </c>
      <c r="H279" t="s">
        <v>12</v>
      </c>
    </row>
    <row r="280" spans="2:8" hidden="1" x14ac:dyDescent="0.35">
      <c r="B280" t="s">
        <v>299</v>
      </c>
      <c r="C280" t="str">
        <f>VLOOKUP(B280,NCE!$B$13:$H$1145,7,FALSE)</f>
        <v>Dynamics 365 e-Commerce Tier 2 Band 2 Overage</v>
      </c>
      <c r="D280">
        <f>VLOOKUP(B280,NCE!$B$13:$N$1145,11,FALSE)</f>
        <v>3221.3146067415728</v>
      </c>
      <c r="E280" t="s">
        <v>894</v>
      </c>
      <c r="F280" t="str">
        <f>IFERROR(VLOOKUP(B280,NCE!$B$14:$J$1145,9,0),"")</f>
        <v>Monthly</v>
      </c>
      <c r="G280" t="str">
        <f>IFERROR(VLOOKUP(B280,NCE!B:K,8,FALSE),"")</f>
        <v>P1MM</v>
      </c>
      <c r="H280" t="s">
        <v>12</v>
      </c>
    </row>
    <row r="281" spans="2:8" hidden="1" x14ac:dyDescent="0.35">
      <c r="B281" t="s">
        <v>300</v>
      </c>
      <c r="C281" t="str">
        <f>VLOOKUP(B281,NCE!$B$13:$H$1145,7,FALSE)</f>
        <v>Dynamics 365 e-Commerce Tier 2 Band 2 Overage</v>
      </c>
      <c r="D281">
        <f>VLOOKUP(B281,NCE!$B$13:$N$1145,11,FALSE)</f>
        <v>2818.6395131086142</v>
      </c>
      <c r="E281" t="s">
        <v>894</v>
      </c>
      <c r="F281" t="str">
        <f>IFERROR(VLOOKUP(B281,NCE!$B$14:$J$1145,9,0),"")</f>
        <v>Monthly</v>
      </c>
      <c r="G281" t="str">
        <f>IFERROR(VLOOKUP(B281,NCE!B:K,8,FALSE),"")</f>
        <v>P1YM</v>
      </c>
      <c r="H281" t="s">
        <v>12</v>
      </c>
    </row>
    <row r="282" spans="2:8" hidden="1" x14ac:dyDescent="0.35">
      <c r="B282" t="s">
        <v>301</v>
      </c>
      <c r="C282" t="str">
        <f>VLOOKUP(B282,NCE!$B$13:$H$1145,7,FALSE)</f>
        <v>Dynamics 365 e-Commerce Tier 2 Band 2 Overage</v>
      </c>
      <c r="D282">
        <f>VLOOKUP(B282,NCE!$B$13:$N$1145,11,FALSE)</f>
        <v>32213.044943820223</v>
      </c>
      <c r="E282" t="s">
        <v>894</v>
      </c>
      <c r="F282" t="str">
        <f>IFERROR(VLOOKUP(B282,NCE!$B$14:$J$1145,9,0),"")</f>
        <v>Annual</v>
      </c>
      <c r="G282" t="str">
        <f>IFERROR(VLOOKUP(B282,NCE!B:K,8,FALSE),"")</f>
        <v>P1YA</v>
      </c>
      <c r="H282" t="s">
        <v>12</v>
      </c>
    </row>
    <row r="283" spans="2:8" hidden="1" x14ac:dyDescent="0.35">
      <c r="B283" t="s">
        <v>304</v>
      </c>
      <c r="C283" t="str">
        <f>VLOOKUP(B283,NCE!$B$13:$H$1145,7,FALSE)</f>
        <v>Dynamics 365 e-Commerce Tier 2 Band 3</v>
      </c>
      <c r="D283">
        <f>VLOOKUP(B283,NCE!$B$13:$N$1145,11,FALSE)</f>
        <v>93416.820224719108</v>
      </c>
      <c r="E283" t="s">
        <v>894</v>
      </c>
      <c r="F283" t="str">
        <f>IFERROR(VLOOKUP(B283,NCE!$B$14:$J$1145,9,0),"")</f>
        <v>Monthly</v>
      </c>
      <c r="G283" t="str">
        <f>IFERROR(VLOOKUP(B283,NCE!B:K,8,FALSE),"")</f>
        <v>P1MM</v>
      </c>
      <c r="H283" t="s">
        <v>12</v>
      </c>
    </row>
    <row r="284" spans="2:8" hidden="1" x14ac:dyDescent="0.35">
      <c r="B284" t="s">
        <v>305</v>
      </c>
      <c r="C284" t="str">
        <f>VLOOKUP(B284,NCE!$B$13:$H$1145,7,FALSE)</f>
        <v>Dynamics 365 e-Commerce Tier 2 Band 3</v>
      </c>
      <c r="D284">
        <f>VLOOKUP(B284,NCE!$B$13:$N$1145,11,FALSE)</f>
        <v>81739.708801498127</v>
      </c>
      <c r="E284" t="s">
        <v>894</v>
      </c>
      <c r="F284" t="str">
        <f>IFERROR(VLOOKUP(B284,NCE!$B$14:$J$1145,9,0),"")</f>
        <v>Monthly</v>
      </c>
      <c r="G284" t="str">
        <f>IFERROR(VLOOKUP(B284,NCE!B:K,8,FALSE),"")</f>
        <v>P1YM</v>
      </c>
      <c r="H284" t="s">
        <v>12</v>
      </c>
    </row>
    <row r="285" spans="2:8" hidden="1" x14ac:dyDescent="0.35">
      <c r="B285" t="s">
        <v>306</v>
      </c>
      <c r="C285" t="str">
        <f>VLOOKUP(B285,NCE!$B$13:$H$1145,7,FALSE)</f>
        <v>Dynamics 365 e-Commerce Tier 2 Band 3</v>
      </c>
      <c r="D285">
        <f>VLOOKUP(B285,NCE!$B$13:$N$1145,11,FALSE)</f>
        <v>934168.13483146066</v>
      </c>
      <c r="E285" t="s">
        <v>894</v>
      </c>
      <c r="F285" t="str">
        <f>IFERROR(VLOOKUP(B285,NCE!$B$14:$J$1145,9,0),"")</f>
        <v>Annual</v>
      </c>
      <c r="G285" t="str">
        <f>IFERROR(VLOOKUP(B285,NCE!B:K,8,FALSE),"")</f>
        <v>P1YA</v>
      </c>
      <c r="H285" t="s">
        <v>12</v>
      </c>
    </row>
    <row r="286" spans="2:8" hidden="1" x14ac:dyDescent="0.35">
      <c r="B286" t="s">
        <v>309</v>
      </c>
      <c r="C286" t="str">
        <f>VLOOKUP(B286,NCE!$B$13:$H$1145,7,FALSE)</f>
        <v>Dynamics 365 e-Commerce Tier 1 Band 4</v>
      </c>
      <c r="D286">
        <f>VLOOKUP(B286,NCE!$B$13:$N$1145,11,FALSE)</f>
        <v>25770.213483146068</v>
      </c>
      <c r="E286" t="s">
        <v>894</v>
      </c>
      <c r="F286" t="str">
        <f>IFERROR(VLOOKUP(B286,NCE!$B$14:$J$1145,9,0),"")</f>
        <v>Monthly</v>
      </c>
      <c r="G286" t="str">
        <f>IFERROR(VLOOKUP(B286,NCE!B:K,8,FALSE),"")</f>
        <v>P1MM</v>
      </c>
      <c r="H286" t="s">
        <v>12</v>
      </c>
    </row>
    <row r="287" spans="2:8" hidden="1" x14ac:dyDescent="0.35">
      <c r="B287" t="s">
        <v>310</v>
      </c>
      <c r="C287" t="str">
        <f>VLOOKUP(B287,NCE!$B$13:$H$1145,7,FALSE)</f>
        <v>Dynamics 365 e-Commerce Tier 1 Band 4</v>
      </c>
      <c r="D287">
        <f>VLOOKUP(B287,NCE!$B$13:$N$1145,11,FALSE)</f>
        <v>22548.940074906364</v>
      </c>
      <c r="E287" t="s">
        <v>894</v>
      </c>
      <c r="F287" t="str">
        <f>IFERROR(VLOOKUP(B287,NCE!$B$14:$J$1145,9,0),"")</f>
        <v>Monthly</v>
      </c>
      <c r="G287" t="str">
        <f>IFERROR(VLOOKUP(B287,NCE!B:K,8,FALSE),"")</f>
        <v>P1YM</v>
      </c>
      <c r="H287" t="s">
        <v>12</v>
      </c>
    </row>
    <row r="288" spans="2:8" hidden="1" x14ac:dyDescent="0.35">
      <c r="B288" t="s">
        <v>311</v>
      </c>
      <c r="C288" t="str">
        <f>VLOOKUP(B288,NCE!$B$13:$H$1145,7,FALSE)</f>
        <v>Dynamics 365 e-Commerce Tier 1 Band 4</v>
      </c>
      <c r="D288">
        <f>VLOOKUP(B288,NCE!$B$13:$N$1145,11,FALSE)</f>
        <v>257702.08988764044</v>
      </c>
      <c r="E288" t="s">
        <v>894</v>
      </c>
      <c r="F288" t="str">
        <f>IFERROR(VLOOKUP(B288,NCE!$B$14:$J$1145,9,0),"")</f>
        <v>Annual</v>
      </c>
      <c r="G288" t="str">
        <f>IFERROR(VLOOKUP(B288,NCE!B:K,8,FALSE),"")</f>
        <v>P1YA</v>
      </c>
      <c r="H288" t="s">
        <v>12</v>
      </c>
    </row>
    <row r="289" spans="2:8" hidden="1" x14ac:dyDescent="0.35">
      <c r="B289" t="s">
        <v>314</v>
      </c>
      <c r="C289" t="str">
        <f>VLOOKUP(B289,NCE!$B$13:$H$1145,7,FALSE)</f>
        <v>Dynamics 365 e-Commerce Tier 1 Band 1 Overage</v>
      </c>
      <c r="D289">
        <f>VLOOKUP(B289,NCE!$B$13:$N$1145,11,FALSE)</f>
        <v>3221.3146067415728</v>
      </c>
      <c r="E289" t="s">
        <v>894</v>
      </c>
      <c r="F289" t="str">
        <f>IFERROR(VLOOKUP(B289,NCE!$B$14:$J$1145,9,0),"")</f>
        <v>Monthly</v>
      </c>
      <c r="G289" t="str">
        <f>IFERROR(VLOOKUP(B289,NCE!B:K,8,FALSE),"")</f>
        <v>P1MM</v>
      </c>
      <c r="H289" t="s">
        <v>12</v>
      </c>
    </row>
    <row r="290" spans="2:8" hidden="1" x14ac:dyDescent="0.35">
      <c r="B290" t="s">
        <v>315</v>
      </c>
      <c r="C290" t="str">
        <f>VLOOKUP(B290,NCE!$B$13:$H$1145,7,FALSE)</f>
        <v>Dynamics 365 e-Commerce Tier 1 Band 1 Overage</v>
      </c>
      <c r="D290">
        <f>VLOOKUP(B290,NCE!$B$13:$N$1145,11,FALSE)</f>
        <v>2818.6395131086142</v>
      </c>
      <c r="E290" t="s">
        <v>894</v>
      </c>
      <c r="F290" t="str">
        <f>IFERROR(VLOOKUP(B290,NCE!$B$14:$J$1145,9,0),"")</f>
        <v>Monthly</v>
      </c>
      <c r="G290" t="str">
        <f>IFERROR(VLOOKUP(B290,NCE!B:K,8,FALSE),"")</f>
        <v>P1YM</v>
      </c>
      <c r="H290" t="s">
        <v>12</v>
      </c>
    </row>
    <row r="291" spans="2:8" hidden="1" x14ac:dyDescent="0.35">
      <c r="B291" t="s">
        <v>316</v>
      </c>
      <c r="C291" t="str">
        <f>VLOOKUP(B291,NCE!$B$13:$H$1145,7,FALSE)</f>
        <v>Dynamics 365 e-Commerce Tier 1 Band 1 Overage</v>
      </c>
      <c r="D291">
        <f>VLOOKUP(B291,NCE!$B$13:$N$1145,11,FALSE)</f>
        <v>32213.044943820223</v>
      </c>
      <c r="E291" t="s">
        <v>894</v>
      </c>
      <c r="F291" t="str">
        <f>IFERROR(VLOOKUP(B291,NCE!$B$14:$J$1145,9,0),"")</f>
        <v>Annual</v>
      </c>
      <c r="G291" t="str">
        <f>IFERROR(VLOOKUP(B291,NCE!B:K,8,FALSE),"")</f>
        <v>P1YA</v>
      </c>
      <c r="H291" t="s">
        <v>12</v>
      </c>
    </row>
    <row r="292" spans="2:8" hidden="1" x14ac:dyDescent="0.35">
      <c r="B292" t="s">
        <v>318</v>
      </c>
      <c r="C292" t="str">
        <f>VLOOKUP(B292,NCE!$B$13:$H$1145,7,FALSE)</f>
        <v>Dynamics 365 e-Commerce Tier 3 Band 6</v>
      </c>
      <c r="D292">
        <f>VLOOKUP(B292,NCE!$B$13:$N$1145,11,FALSE)</f>
        <v>199718.73033707865</v>
      </c>
      <c r="E292" t="s">
        <v>894</v>
      </c>
      <c r="F292" t="str">
        <f>IFERROR(VLOOKUP(B292,NCE!$B$14:$J$1145,9,0),"")</f>
        <v>Monthly</v>
      </c>
      <c r="G292" t="str">
        <f>IFERROR(VLOOKUP(B292,NCE!B:K,8,FALSE),"")</f>
        <v>P1MM</v>
      </c>
      <c r="H292" t="s">
        <v>12</v>
      </c>
    </row>
    <row r="293" spans="2:8" hidden="1" x14ac:dyDescent="0.35">
      <c r="B293" t="s">
        <v>319</v>
      </c>
      <c r="C293" t="str">
        <f>VLOOKUP(B293,NCE!$B$13:$H$1145,7,FALSE)</f>
        <v>Dynamics 365 e-Commerce Tier 3 Band 6</v>
      </c>
      <c r="D293">
        <f>VLOOKUP(B293,NCE!$B$13:$N$1145,11,FALSE)</f>
        <v>174753.89513108614</v>
      </c>
      <c r="E293" t="s">
        <v>894</v>
      </c>
      <c r="F293" t="str">
        <f>IFERROR(VLOOKUP(B293,NCE!$B$14:$J$1145,9,0),"")</f>
        <v>Monthly</v>
      </c>
      <c r="G293" t="str">
        <f>IFERROR(VLOOKUP(B293,NCE!B:K,8,FALSE),"")</f>
        <v>P1YM</v>
      </c>
      <c r="H293" t="s">
        <v>12</v>
      </c>
    </row>
    <row r="294" spans="2:8" hidden="1" x14ac:dyDescent="0.35">
      <c r="B294" t="s">
        <v>320</v>
      </c>
      <c r="C294" t="str">
        <f>VLOOKUP(B294,NCE!$B$13:$H$1145,7,FALSE)</f>
        <v>Dynamics 365 e-Commerce Tier 3 Band 6</v>
      </c>
      <c r="D294">
        <f>VLOOKUP(B294,NCE!$B$13:$N$1145,11,FALSE)</f>
        <v>1997187.3146067415</v>
      </c>
      <c r="E294" t="s">
        <v>894</v>
      </c>
      <c r="F294" t="str">
        <f>IFERROR(VLOOKUP(B294,NCE!$B$14:$J$1145,9,0),"")</f>
        <v>Annual</v>
      </c>
      <c r="G294" t="str">
        <f>IFERROR(VLOOKUP(B294,NCE!B:K,8,FALSE),"")</f>
        <v>P1YA</v>
      </c>
      <c r="H294" t="s">
        <v>12</v>
      </c>
    </row>
    <row r="295" spans="2:8" hidden="1" x14ac:dyDescent="0.35">
      <c r="B295" t="s">
        <v>322</v>
      </c>
      <c r="C295" t="str">
        <f>VLOOKUP(B295,NCE!$B$13:$H$1145,7,FALSE)</f>
        <v>Dynamics 365 e-Commerce Tier 3 Band 5</v>
      </c>
      <c r="D295">
        <f>VLOOKUP(B295,NCE!$B$13:$N$1145,11,FALSE)</f>
        <v>199718.73033707865</v>
      </c>
      <c r="E295" t="s">
        <v>894</v>
      </c>
      <c r="F295" t="str">
        <f>IFERROR(VLOOKUP(B295,NCE!$B$14:$J$1145,9,0),"")</f>
        <v>Monthly</v>
      </c>
      <c r="G295" t="str">
        <f>IFERROR(VLOOKUP(B295,NCE!B:K,8,FALSE),"")</f>
        <v>P1MM</v>
      </c>
      <c r="H295" t="s">
        <v>12</v>
      </c>
    </row>
    <row r="296" spans="2:8" hidden="1" x14ac:dyDescent="0.35">
      <c r="B296" t="s">
        <v>323</v>
      </c>
      <c r="C296" t="str">
        <f>VLOOKUP(B296,NCE!$B$13:$H$1145,7,FALSE)</f>
        <v>Dynamics 365 e-Commerce Tier 3 Band 5</v>
      </c>
      <c r="D296">
        <f>VLOOKUP(B296,NCE!$B$13:$N$1145,11,FALSE)</f>
        <v>174753.89513108614</v>
      </c>
      <c r="E296" t="s">
        <v>894</v>
      </c>
      <c r="F296" t="str">
        <f>IFERROR(VLOOKUP(B296,NCE!$B$14:$J$1145,9,0),"")</f>
        <v>Monthly</v>
      </c>
      <c r="G296" t="str">
        <f>IFERROR(VLOOKUP(B296,NCE!B:K,8,FALSE),"")</f>
        <v>P1YM</v>
      </c>
      <c r="H296" t="s">
        <v>12</v>
      </c>
    </row>
    <row r="297" spans="2:8" hidden="1" x14ac:dyDescent="0.35">
      <c r="B297" t="s">
        <v>324</v>
      </c>
      <c r="C297" t="str">
        <f>VLOOKUP(B297,NCE!$B$13:$H$1145,7,FALSE)</f>
        <v>Dynamics 365 e-Commerce Tier 3 Band 5</v>
      </c>
      <c r="D297">
        <f>VLOOKUP(B297,NCE!$B$13:$N$1145,11,FALSE)</f>
        <v>1997187.3146067415</v>
      </c>
      <c r="E297" t="s">
        <v>894</v>
      </c>
      <c r="F297" t="str">
        <f>IFERROR(VLOOKUP(B297,NCE!$B$14:$J$1145,9,0),"")</f>
        <v>Annual</v>
      </c>
      <c r="G297" t="str">
        <f>IFERROR(VLOOKUP(B297,NCE!B:K,8,FALSE),"")</f>
        <v>P1YA</v>
      </c>
      <c r="H297" t="s">
        <v>12</v>
      </c>
    </row>
    <row r="298" spans="2:8" hidden="1" x14ac:dyDescent="0.35">
      <c r="B298" t="s">
        <v>326</v>
      </c>
      <c r="C298" t="str">
        <f>VLOOKUP(B298,NCE!$B$13:$H$1145,7,FALSE)</f>
        <v>Dynamics 365 e-Commerce Tier 3 Band 4</v>
      </c>
      <c r="D298">
        <f>VLOOKUP(B298,NCE!$B$13:$N$1145,11,FALSE)</f>
        <v>199718.73033707865</v>
      </c>
      <c r="E298" t="s">
        <v>894</v>
      </c>
      <c r="F298" t="str">
        <f>IFERROR(VLOOKUP(B298,NCE!$B$14:$J$1145,9,0),"")</f>
        <v>Monthly</v>
      </c>
      <c r="G298" t="str">
        <f>IFERROR(VLOOKUP(B298,NCE!B:K,8,FALSE),"")</f>
        <v>P1MM</v>
      </c>
      <c r="H298" t="s">
        <v>12</v>
      </c>
    </row>
    <row r="299" spans="2:8" hidden="1" x14ac:dyDescent="0.35">
      <c r="B299" t="s">
        <v>327</v>
      </c>
      <c r="C299" t="str">
        <f>VLOOKUP(B299,NCE!$B$13:$H$1145,7,FALSE)</f>
        <v>Dynamics 365 e-Commerce Tier 3 Band 4</v>
      </c>
      <c r="D299">
        <f>VLOOKUP(B299,NCE!$B$13:$N$1145,11,FALSE)</f>
        <v>174753.89513108614</v>
      </c>
      <c r="E299" t="s">
        <v>894</v>
      </c>
      <c r="F299" t="str">
        <f>IFERROR(VLOOKUP(B299,NCE!$B$14:$J$1145,9,0),"")</f>
        <v>Monthly</v>
      </c>
      <c r="G299" t="str">
        <f>IFERROR(VLOOKUP(B299,NCE!B:K,8,FALSE),"")</f>
        <v>P1YM</v>
      </c>
      <c r="H299" t="s">
        <v>12</v>
      </c>
    </row>
    <row r="300" spans="2:8" hidden="1" x14ac:dyDescent="0.35">
      <c r="B300" t="s">
        <v>328</v>
      </c>
      <c r="C300" t="str">
        <f>VLOOKUP(B300,NCE!$B$13:$H$1145,7,FALSE)</f>
        <v>Dynamics 365 e-Commerce Tier 3 Band 4</v>
      </c>
      <c r="D300">
        <f>VLOOKUP(B300,NCE!$B$13:$N$1145,11,FALSE)</f>
        <v>1997187.3146067415</v>
      </c>
      <c r="E300" t="s">
        <v>894</v>
      </c>
      <c r="F300" t="str">
        <f>IFERROR(VLOOKUP(B300,NCE!$B$14:$J$1145,9,0),"")</f>
        <v>Annual</v>
      </c>
      <c r="G300" t="str">
        <f>IFERROR(VLOOKUP(B300,NCE!B:K,8,FALSE),"")</f>
        <v>P1YA</v>
      </c>
      <c r="H300" t="s">
        <v>12</v>
      </c>
    </row>
    <row r="301" spans="2:8" hidden="1" x14ac:dyDescent="0.35">
      <c r="B301" t="s">
        <v>330</v>
      </c>
      <c r="C301" t="str">
        <f>VLOOKUP(B301,NCE!$B$13:$H$1145,7,FALSE)</f>
        <v>Dynamics 365 e-Commerce Tier 3 Band 5 Overage</v>
      </c>
      <c r="D301">
        <f>VLOOKUP(B301,NCE!$B$13:$N$1145,11,FALSE)</f>
        <v>3221.3146067415728</v>
      </c>
      <c r="E301" t="s">
        <v>894</v>
      </c>
      <c r="F301" t="str">
        <f>IFERROR(VLOOKUP(B301,NCE!$B$14:$J$1145,9,0),"")</f>
        <v>Monthly</v>
      </c>
      <c r="G301" t="str">
        <f>IFERROR(VLOOKUP(B301,NCE!B:K,8,FALSE),"")</f>
        <v>P1MM</v>
      </c>
      <c r="H301" t="s">
        <v>12</v>
      </c>
    </row>
    <row r="302" spans="2:8" hidden="1" x14ac:dyDescent="0.35">
      <c r="B302" t="s">
        <v>331</v>
      </c>
      <c r="C302" t="str">
        <f>VLOOKUP(B302,NCE!$B$13:$H$1145,7,FALSE)</f>
        <v>Dynamics 365 e-Commerce Tier 3 Band 5 Overage</v>
      </c>
      <c r="D302">
        <f>VLOOKUP(B302,NCE!$B$13:$N$1145,11,FALSE)</f>
        <v>2818.6395131086142</v>
      </c>
      <c r="E302" t="s">
        <v>894</v>
      </c>
      <c r="F302" t="str">
        <f>IFERROR(VLOOKUP(B302,NCE!$B$14:$J$1145,9,0),"")</f>
        <v>Monthly</v>
      </c>
      <c r="G302" t="str">
        <f>IFERROR(VLOOKUP(B302,NCE!B:K,8,FALSE),"")</f>
        <v>P1YM</v>
      </c>
      <c r="H302" t="s">
        <v>12</v>
      </c>
    </row>
    <row r="303" spans="2:8" hidden="1" x14ac:dyDescent="0.35">
      <c r="B303" t="s">
        <v>332</v>
      </c>
      <c r="C303" t="str">
        <f>VLOOKUP(B303,NCE!$B$13:$H$1145,7,FALSE)</f>
        <v>Dynamics 365 e-Commerce Tier 3 Band 5 Overage</v>
      </c>
      <c r="D303">
        <f>VLOOKUP(B303,NCE!$B$13:$N$1145,11,FALSE)</f>
        <v>32213.044943820223</v>
      </c>
      <c r="E303" t="s">
        <v>894</v>
      </c>
      <c r="F303" t="str">
        <f>IFERROR(VLOOKUP(B303,NCE!$B$14:$J$1145,9,0),"")</f>
        <v>Annual</v>
      </c>
      <c r="G303" t="str">
        <f>IFERROR(VLOOKUP(B303,NCE!B:K,8,FALSE),"")</f>
        <v>P1YA</v>
      </c>
      <c r="H303" t="s">
        <v>12</v>
      </c>
    </row>
    <row r="304" spans="2:8" hidden="1" x14ac:dyDescent="0.35">
      <c r="B304" t="s">
        <v>334</v>
      </c>
      <c r="C304" t="str">
        <f>VLOOKUP(B304,NCE!$B$13:$H$1145,7,FALSE)</f>
        <v>Dynamics 365 e-Commerce Tier 3 Band 4 Overage</v>
      </c>
      <c r="D304">
        <f>VLOOKUP(B304,NCE!$B$13:$N$1145,11,FALSE)</f>
        <v>3221.3146067415728</v>
      </c>
      <c r="E304" t="s">
        <v>894</v>
      </c>
      <c r="F304" t="str">
        <f>IFERROR(VLOOKUP(B304,NCE!$B$14:$J$1145,9,0),"")</f>
        <v>Monthly</v>
      </c>
      <c r="G304" t="str">
        <f>IFERROR(VLOOKUP(B304,NCE!B:K,8,FALSE),"")</f>
        <v>P1MM</v>
      </c>
      <c r="H304" t="s">
        <v>12</v>
      </c>
    </row>
    <row r="305" spans="2:8" hidden="1" x14ac:dyDescent="0.35">
      <c r="B305" t="s">
        <v>335</v>
      </c>
      <c r="C305" t="str">
        <f>VLOOKUP(B305,NCE!$B$13:$H$1145,7,FALSE)</f>
        <v>Dynamics 365 e-Commerce Tier 3 Band 4 Overage</v>
      </c>
      <c r="D305">
        <f>VLOOKUP(B305,NCE!$B$13:$N$1145,11,FALSE)</f>
        <v>2818.6395131086142</v>
      </c>
      <c r="E305" t="s">
        <v>894</v>
      </c>
      <c r="F305" t="str">
        <f>IFERROR(VLOOKUP(B305,NCE!$B$14:$J$1145,9,0),"")</f>
        <v>Monthly</v>
      </c>
      <c r="G305" t="str">
        <f>IFERROR(VLOOKUP(B305,NCE!B:K,8,FALSE),"")</f>
        <v>P1YM</v>
      </c>
      <c r="H305" t="s">
        <v>12</v>
      </c>
    </row>
    <row r="306" spans="2:8" hidden="1" x14ac:dyDescent="0.35">
      <c r="B306" t="s">
        <v>336</v>
      </c>
      <c r="C306" t="str">
        <f>VLOOKUP(B306,NCE!$B$13:$H$1145,7,FALSE)</f>
        <v>Dynamics 365 e-Commerce Tier 3 Band 4 Overage</v>
      </c>
      <c r="D306">
        <f>VLOOKUP(B306,NCE!$B$13:$N$1145,11,FALSE)</f>
        <v>32213.044943820223</v>
      </c>
      <c r="E306" t="s">
        <v>894</v>
      </c>
      <c r="F306" t="str">
        <f>IFERROR(VLOOKUP(B306,NCE!$B$14:$J$1145,9,0),"")</f>
        <v>Annual</v>
      </c>
      <c r="G306" t="str">
        <f>IFERROR(VLOOKUP(B306,NCE!B:K,8,FALSE),"")</f>
        <v>P1YA</v>
      </c>
      <c r="H306" t="s">
        <v>12</v>
      </c>
    </row>
    <row r="307" spans="2:8" hidden="1" x14ac:dyDescent="0.35">
      <c r="B307" t="s">
        <v>339</v>
      </c>
      <c r="C307" t="str">
        <f>VLOOKUP(B307,NCE!$B$13:$H$1145,7,FALSE)</f>
        <v>Dynamics 365 e-Commerce Tier 1 Band 3 Overage</v>
      </c>
      <c r="D307">
        <f>VLOOKUP(B307,NCE!$B$13:$N$1145,11,FALSE)</f>
        <v>3221.3146067415728</v>
      </c>
      <c r="E307" t="s">
        <v>894</v>
      </c>
      <c r="F307" t="str">
        <f>IFERROR(VLOOKUP(B307,NCE!$B$14:$J$1145,9,0),"")</f>
        <v>Monthly</v>
      </c>
      <c r="G307" t="str">
        <f>IFERROR(VLOOKUP(B307,NCE!B:K,8,FALSE),"")</f>
        <v>P1MM</v>
      </c>
      <c r="H307" t="s">
        <v>12</v>
      </c>
    </row>
    <row r="308" spans="2:8" hidden="1" x14ac:dyDescent="0.35">
      <c r="B308" t="s">
        <v>340</v>
      </c>
      <c r="C308" t="str">
        <f>VLOOKUP(B308,NCE!$B$13:$H$1145,7,FALSE)</f>
        <v>Dynamics 365 e-Commerce Tier 1 Band 3 Overage</v>
      </c>
      <c r="D308">
        <f>VLOOKUP(B308,NCE!$B$13:$N$1145,11,FALSE)</f>
        <v>32213.044943820223</v>
      </c>
      <c r="E308" t="s">
        <v>894</v>
      </c>
      <c r="F308" t="str">
        <f>IFERROR(VLOOKUP(B308,NCE!$B$14:$J$1145,9,0),"")</f>
        <v>Annual</v>
      </c>
      <c r="G308" t="str">
        <f>IFERROR(VLOOKUP(B308,NCE!B:K,8,FALSE),"")</f>
        <v>P1YA</v>
      </c>
      <c r="H308" t="s">
        <v>12</v>
      </c>
    </row>
    <row r="309" spans="2:8" hidden="1" x14ac:dyDescent="0.35">
      <c r="B309" t="s">
        <v>341</v>
      </c>
      <c r="C309" t="str">
        <f>VLOOKUP(B309,NCE!$B$13:$H$1145,7,FALSE)</f>
        <v>Dynamics 365 e-Commerce Tier 1 Band 3 Overage</v>
      </c>
      <c r="D309">
        <f>VLOOKUP(B309,NCE!$B$13:$N$1145,11,FALSE)</f>
        <v>2818.6395131086142</v>
      </c>
      <c r="E309" t="s">
        <v>894</v>
      </c>
      <c r="F309" t="str">
        <f>IFERROR(VLOOKUP(B309,NCE!$B$14:$J$1145,9,0),"")</f>
        <v>Monthly</v>
      </c>
      <c r="G309" t="str">
        <f>IFERROR(VLOOKUP(B309,NCE!B:K,8,FALSE),"")</f>
        <v>P1YM</v>
      </c>
      <c r="H309" t="s">
        <v>12</v>
      </c>
    </row>
    <row r="310" spans="2:8" hidden="1" x14ac:dyDescent="0.35">
      <c r="B310" t="s">
        <v>344</v>
      </c>
      <c r="C310" t="str">
        <f>VLOOKUP(B310,NCE!$B$13:$H$1145,7,FALSE)</f>
        <v>Dynamics 365 e-Commerce Tier 1 Band 4 Overage</v>
      </c>
      <c r="D310">
        <f>VLOOKUP(B310,NCE!$B$13:$N$1145,11,FALSE)</f>
        <v>3221.3146067415728</v>
      </c>
      <c r="E310" t="s">
        <v>894</v>
      </c>
      <c r="F310" t="str">
        <f>IFERROR(VLOOKUP(B310,NCE!$B$14:$J$1145,9,0),"")</f>
        <v>Monthly</v>
      </c>
      <c r="G310" t="str">
        <f>IFERROR(VLOOKUP(B310,NCE!B:K,8,FALSE),"")</f>
        <v>P1MM</v>
      </c>
      <c r="H310" t="s">
        <v>12</v>
      </c>
    </row>
    <row r="311" spans="2:8" hidden="1" x14ac:dyDescent="0.35">
      <c r="B311" t="s">
        <v>345</v>
      </c>
      <c r="C311" t="str">
        <f>VLOOKUP(B311,NCE!$B$13:$H$1145,7,FALSE)</f>
        <v>Dynamics 365 e-Commerce Tier 1 Band 4 Overage</v>
      </c>
      <c r="D311">
        <f>VLOOKUP(B311,NCE!$B$13:$N$1145,11,FALSE)</f>
        <v>2818.6395131086142</v>
      </c>
      <c r="E311" t="s">
        <v>894</v>
      </c>
      <c r="F311" t="str">
        <f>IFERROR(VLOOKUP(B311,NCE!$B$14:$J$1145,9,0),"")</f>
        <v>Monthly</v>
      </c>
      <c r="G311" t="str">
        <f>IFERROR(VLOOKUP(B311,NCE!B:K,8,FALSE),"")</f>
        <v>P1YM</v>
      </c>
      <c r="H311" t="s">
        <v>12</v>
      </c>
    </row>
    <row r="312" spans="2:8" hidden="1" x14ac:dyDescent="0.35">
      <c r="B312" t="s">
        <v>346</v>
      </c>
      <c r="C312" t="str">
        <f>VLOOKUP(B312,NCE!$B$13:$H$1145,7,FALSE)</f>
        <v>Dynamics 365 e-Commerce Tier 1 Band 4 Overage</v>
      </c>
      <c r="D312">
        <f>VLOOKUP(B312,NCE!$B$13:$N$1145,11,FALSE)</f>
        <v>32213.044943820223</v>
      </c>
      <c r="E312" t="s">
        <v>894</v>
      </c>
      <c r="F312" t="str">
        <f>IFERROR(VLOOKUP(B312,NCE!$B$14:$J$1145,9,0),"")</f>
        <v>Annual</v>
      </c>
      <c r="G312" t="str">
        <f>IFERROR(VLOOKUP(B312,NCE!B:K,8,FALSE),"")</f>
        <v>P1YA</v>
      </c>
      <c r="H312" t="s">
        <v>12</v>
      </c>
    </row>
    <row r="313" spans="2:8" hidden="1" x14ac:dyDescent="0.35">
      <c r="B313" t="s">
        <v>349</v>
      </c>
      <c r="C313" t="str">
        <f>VLOOKUP(B313,NCE!$B$13:$H$1145,7,FALSE)</f>
        <v>Dynamics 365 e-Commerce Tier 1 Band 5</v>
      </c>
      <c r="D313">
        <f>VLOOKUP(B313,NCE!$B$13:$N$1145,11,FALSE)</f>
        <v>25770.213483146068</v>
      </c>
      <c r="E313" t="s">
        <v>894</v>
      </c>
      <c r="F313" t="str">
        <f>IFERROR(VLOOKUP(B313,NCE!$B$14:$J$1145,9,0),"")</f>
        <v>Monthly</v>
      </c>
      <c r="G313" t="str">
        <f>IFERROR(VLOOKUP(B313,NCE!B:K,8,FALSE),"")</f>
        <v>P1MM</v>
      </c>
      <c r="H313" t="s">
        <v>12</v>
      </c>
    </row>
    <row r="314" spans="2:8" hidden="1" x14ac:dyDescent="0.35">
      <c r="B314" t="s">
        <v>350</v>
      </c>
      <c r="C314" t="str">
        <f>VLOOKUP(B314,NCE!$B$13:$H$1145,7,FALSE)</f>
        <v>Dynamics 365 e-Commerce Tier 1 Band 5</v>
      </c>
      <c r="D314">
        <f>VLOOKUP(B314,NCE!$B$13:$N$1145,11,FALSE)</f>
        <v>22548.940074906364</v>
      </c>
      <c r="E314" t="s">
        <v>894</v>
      </c>
      <c r="F314" t="str">
        <f>IFERROR(VLOOKUP(B314,NCE!$B$14:$J$1145,9,0),"")</f>
        <v>Monthly</v>
      </c>
      <c r="G314" t="str">
        <f>IFERROR(VLOOKUP(B314,NCE!B:K,8,FALSE),"")</f>
        <v>P1YM</v>
      </c>
      <c r="H314" t="s">
        <v>12</v>
      </c>
    </row>
    <row r="315" spans="2:8" hidden="1" x14ac:dyDescent="0.35">
      <c r="B315" t="s">
        <v>351</v>
      </c>
      <c r="C315" t="str">
        <f>VLOOKUP(B315,NCE!$B$13:$H$1145,7,FALSE)</f>
        <v>Dynamics 365 e-Commerce Tier 1 Band 5</v>
      </c>
      <c r="D315">
        <f>VLOOKUP(B315,NCE!$B$13:$N$1145,11,FALSE)</f>
        <v>257702.08988764044</v>
      </c>
      <c r="E315" t="s">
        <v>894</v>
      </c>
      <c r="F315" t="str">
        <f>IFERROR(VLOOKUP(B315,NCE!$B$14:$J$1145,9,0),"")</f>
        <v>Annual</v>
      </c>
      <c r="G315" t="str">
        <f>IFERROR(VLOOKUP(B315,NCE!B:K,8,FALSE),"")</f>
        <v>P1YA</v>
      </c>
      <c r="H315" t="s">
        <v>12</v>
      </c>
    </row>
    <row r="316" spans="2:8" hidden="1" x14ac:dyDescent="0.35">
      <c r="B316" t="s">
        <v>354</v>
      </c>
      <c r="C316" t="str">
        <f>VLOOKUP(B316,NCE!$B$13:$H$1145,7,FALSE)</f>
        <v>Dynamics 365 e-Commerce Tier 1 Band 5 Overage</v>
      </c>
      <c r="D316">
        <f>VLOOKUP(B316,NCE!$B$13:$N$1145,11,FALSE)</f>
        <v>3221.3146067415728</v>
      </c>
      <c r="E316" t="s">
        <v>894</v>
      </c>
      <c r="F316" t="str">
        <f>IFERROR(VLOOKUP(B316,NCE!$B$14:$J$1145,9,0),"")</f>
        <v>Monthly</v>
      </c>
      <c r="G316" t="str">
        <f>IFERROR(VLOOKUP(B316,NCE!B:K,8,FALSE),"")</f>
        <v>P1MM</v>
      </c>
      <c r="H316" t="s">
        <v>12</v>
      </c>
    </row>
    <row r="317" spans="2:8" hidden="1" x14ac:dyDescent="0.35">
      <c r="B317" t="s">
        <v>355</v>
      </c>
      <c r="C317" t="str">
        <f>VLOOKUP(B317,NCE!$B$13:$H$1145,7,FALSE)</f>
        <v>Dynamics 365 e-Commerce Tier 1 Band 5 Overage</v>
      </c>
      <c r="D317">
        <f>VLOOKUP(B317,NCE!$B$13:$N$1145,11,FALSE)</f>
        <v>2818.6395131086142</v>
      </c>
      <c r="E317" t="s">
        <v>894</v>
      </c>
      <c r="F317" t="str">
        <f>IFERROR(VLOOKUP(B317,NCE!$B$14:$J$1145,9,0),"")</f>
        <v>Monthly</v>
      </c>
      <c r="G317" t="str">
        <f>IFERROR(VLOOKUP(B317,NCE!B:K,8,FALSE),"")</f>
        <v>P1YM</v>
      </c>
      <c r="H317" t="s">
        <v>12</v>
      </c>
    </row>
    <row r="318" spans="2:8" hidden="1" x14ac:dyDescent="0.35">
      <c r="B318" t="s">
        <v>356</v>
      </c>
      <c r="C318" t="str">
        <f>VLOOKUP(B318,NCE!$B$13:$H$1145,7,FALSE)</f>
        <v>Dynamics 365 e-Commerce Tier 1 Band 5 Overage</v>
      </c>
      <c r="D318">
        <f>VLOOKUP(B318,NCE!$B$13:$N$1145,11,FALSE)</f>
        <v>32213.044943820223</v>
      </c>
      <c r="E318" t="s">
        <v>894</v>
      </c>
      <c r="F318" t="str">
        <f>IFERROR(VLOOKUP(B318,NCE!$B$14:$J$1145,9,0),"")</f>
        <v>Annual</v>
      </c>
      <c r="G318" t="str">
        <f>IFERROR(VLOOKUP(B318,NCE!B:K,8,FALSE),"")</f>
        <v>P1YA</v>
      </c>
      <c r="H318" t="s">
        <v>12</v>
      </c>
    </row>
    <row r="319" spans="2:8" hidden="1" x14ac:dyDescent="0.35">
      <c r="B319" t="s">
        <v>359</v>
      </c>
      <c r="C319" t="str">
        <f>VLOOKUP(B319,NCE!$B$13:$H$1145,7,FALSE)</f>
        <v>Dynamics 365 e-Commerce Tier 1 Band 6</v>
      </c>
      <c r="D319">
        <f>VLOOKUP(B319,NCE!$B$13:$N$1145,11,FALSE)</f>
        <v>25770.213483146068</v>
      </c>
      <c r="E319" t="s">
        <v>894</v>
      </c>
      <c r="F319" t="str">
        <f>IFERROR(VLOOKUP(B319,NCE!$B$14:$J$1145,9,0),"")</f>
        <v>Monthly</v>
      </c>
      <c r="G319" t="str">
        <f>IFERROR(VLOOKUP(B319,NCE!B:K,8,FALSE),"")</f>
        <v>P1MM</v>
      </c>
      <c r="H319" t="s">
        <v>12</v>
      </c>
    </row>
    <row r="320" spans="2:8" hidden="1" x14ac:dyDescent="0.35">
      <c r="B320" t="s">
        <v>360</v>
      </c>
      <c r="C320" t="str">
        <f>VLOOKUP(B320,NCE!$B$13:$H$1145,7,FALSE)</f>
        <v>Dynamics 365 e-Commerce Tier 1 Band 6</v>
      </c>
      <c r="D320">
        <f>VLOOKUP(B320,NCE!$B$13:$N$1145,11,FALSE)</f>
        <v>22548.940074906364</v>
      </c>
      <c r="E320" t="s">
        <v>894</v>
      </c>
      <c r="F320" t="str">
        <f>IFERROR(VLOOKUP(B320,NCE!$B$14:$J$1145,9,0),"")</f>
        <v>Monthly</v>
      </c>
      <c r="G320" t="str">
        <f>IFERROR(VLOOKUP(B320,NCE!B:K,8,FALSE),"")</f>
        <v>P1YM</v>
      </c>
      <c r="H320" t="s">
        <v>12</v>
      </c>
    </row>
    <row r="321" spans="2:8" hidden="1" x14ac:dyDescent="0.35">
      <c r="B321" t="s">
        <v>361</v>
      </c>
      <c r="C321" t="str">
        <f>VLOOKUP(B321,NCE!$B$13:$H$1145,7,FALSE)</f>
        <v>Dynamics 365 e-Commerce Tier 1 Band 6</v>
      </c>
      <c r="D321">
        <f>VLOOKUP(B321,NCE!$B$13:$N$1145,11,FALSE)</f>
        <v>257702.08988764044</v>
      </c>
      <c r="E321" t="s">
        <v>894</v>
      </c>
      <c r="F321" t="str">
        <f>IFERROR(VLOOKUP(B321,NCE!$B$14:$J$1145,9,0),"")</f>
        <v>Annual</v>
      </c>
      <c r="G321" t="str">
        <f>IFERROR(VLOOKUP(B321,NCE!B:K,8,FALSE),"")</f>
        <v>P1YA</v>
      </c>
      <c r="H321" t="s">
        <v>12</v>
      </c>
    </row>
    <row r="322" spans="2:8" hidden="1" x14ac:dyDescent="0.35">
      <c r="B322" t="s">
        <v>364</v>
      </c>
      <c r="C322" t="str">
        <f>VLOOKUP(B322,NCE!$B$13:$H$1145,7,FALSE)</f>
        <v>Dynamics 365 e-Commerce Tier 1 Band 6 Overage</v>
      </c>
      <c r="D322">
        <f>VLOOKUP(B322,NCE!$B$13:$N$1145,11,FALSE)</f>
        <v>3221.3146067415728</v>
      </c>
      <c r="E322" t="s">
        <v>894</v>
      </c>
      <c r="F322" t="str">
        <f>IFERROR(VLOOKUP(B322,NCE!$B$14:$J$1145,9,0),"")</f>
        <v>Monthly</v>
      </c>
      <c r="G322" t="str">
        <f>IFERROR(VLOOKUP(B322,NCE!B:K,8,FALSE),"")</f>
        <v>P1MM</v>
      </c>
      <c r="H322" t="s">
        <v>12</v>
      </c>
    </row>
    <row r="323" spans="2:8" hidden="1" x14ac:dyDescent="0.35">
      <c r="B323" t="s">
        <v>365</v>
      </c>
      <c r="C323" t="str">
        <f>VLOOKUP(B323,NCE!$B$13:$H$1145,7,FALSE)</f>
        <v>Dynamics 365 e-Commerce Tier 1 Band 6 Overage</v>
      </c>
      <c r="D323">
        <f>VLOOKUP(B323,NCE!$B$13:$N$1145,11,FALSE)</f>
        <v>2818.6395131086142</v>
      </c>
      <c r="E323" t="s">
        <v>894</v>
      </c>
      <c r="F323" t="str">
        <f>IFERROR(VLOOKUP(B323,NCE!$B$14:$J$1145,9,0),"")</f>
        <v>Monthly</v>
      </c>
      <c r="G323" t="str">
        <f>IFERROR(VLOOKUP(B323,NCE!B:K,8,FALSE),"")</f>
        <v>P1YM</v>
      </c>
      <c r="H323" t="s">
        <v>12</v>
      </c>
    </row>
    <row r="324" spans="2:8" hidden="1" x14ac:dyDescent="0.35">
      <c r="B324" t="s">
        <v>366</v>
      </c>
      <c r="C324" t="str">
        <f>VLOOKUP(B324,NCE!$B$13:$H$1145,7,FALSE)</f>
        <v>Dynamics 365 e-Commerce Tier 1 Band 6 Overage</v>
      </c>
      <c r="D324">
        <f>VLOOKUP(B324,NCE!$B$13:$N$1145,11,FALSE)</f>
        <v>32213.044943820223</v>
      </c>
      <c r="E324" t="s">
        <v>894</v>
      </c>
      <c r="F324" t="str">
        <f>IFERROR(VLOOKUP(B324,NCE!$B$14:$J$1145,9,0),"")</f>
        <v>Annual</v>
      </c>
      <c r="G324" t="str">
        <f>IFERROR(VLOOKUP(B324,NCE!B:K,8,FALSE),"")</f>
        <v>P1YA</v>
      </c>
      <c r="H324" t="s">
        <v>12</v>
      </c>
    </row>
    <row r="325" spans="2:8" hidden="1" x14ac:dyDescent="0.35">
      <c r="B325" t="s">
        <v>369</v>
      </c>
      <c r="C325" t="str">
        <f>VLOOKUP(B325,NCE!$B$13:$H$1145,7,FALSE)</f>
        <v>Dynamics 365 e-Commerce Tier 3 Band 6 Overage</v>
      </c>
      <c r="D325">
        <f>VLOOKUP(B325,NCE!$B$13:$N$1145,11,FALSE)</f>
        <v>3221.3146067415728</v>
      </c>
      <c r="E325" t="s">
        <v>894</v>
      </c>
      <c r="F325" t="str">
        <f>IFERROR(VLOOKUP(B325,NCE!$B$14:$J$1145,9,0),"")</f>
        <v>Monthly</v>
      </c>
      <c r="G325" t="str">
        <f>IFERROR(VLOOKUP(B325,NCE!B:K,8,FALSE),"")</f>
        <v>P1MM</v>
      </c>
      <c r="H325" t="s">
        <v>12</v>
      </c>
    </row>
    <row r="326" spans="2:8" hidden="1" x14ac:dyDescent="0.35">
      <c r="B326" t="s">
        <v>370</v>
      </c>
      <c r="C326" t="str">
        <f>VLOOKUP(B326,NCE!$B$13:$H$1145,7,FALSE)</f>
        <v>Dynamics 365 e-Commerce Tier 3 Band 6 Overage</v>
      </c>
      <c r="D326">
        <f>VLOOKUP(B326,NCE!$B$13:$N$1145,11,FALSE)</f>
        <v>2818.6395131086142</v>
      </c>
      <c r="E326" t="s">
        <v>894</v>
      </c>
      <c r="F326" t="str">
        <f>IFERROR(VLOOKUP(B326,NCE!$B$14:$J$1145,9,0),"")</f>
        <v>Monthly</v>
      </c>
      <c r="G326" t="str">
        <f>IFERROR(VLOOKUP(B326,NCE!B:K,8,FALSE),"")</f>
        <v>P1YM</v>
      </c>
      <c r="H326" t="s">
        <v>12</v>
      </c>
    </row>
    <row r="327" spans="2:8" hidden="1" x14ac:dyDescent="0.35">
      <c r="B327" t="s">
        <v>371</v>
      </c>
      <c r="C327" t="str">
        <f>VLOOKUP(B327,NCE!$B$13:$H$1145,7,FALSE)</f>
        <v>Dynamics 365 e-Commerce Tier 3 Band 6 Overage</v>
      </c>
      <c r="D327">
        <f>VLOOKUP(B327,NCE!$B$13:$N$1145,11,FALSE)</f>
        <v>32213.044943820223</v>
      </c>
      <c r="E327" t="s">
        <v>894</v>
      </c>
      <c r="F327" t="str">
        <f>IFERROR(VLOOKUP(B327,NCE!$B$14:$J$1145,9,0),"")</f>
        <v>Annual</v>
      </c>
      <c r="G327" t="str">
        <f>IFERROR(VLOOKUP(B327,NCE!B:K,8,FALSE),"")</f>
        <v>P1YA</v>
      </c>
      <c r="H327" t="s">
        <v>12</v>
      </c>
    </row>
    <row r="328" spans="2:8" hidden="1" x14ac:dyDescent="0.35">
      <c r="B328" t="s">
        <v>373</v>
      </c>
      <c r="C328" t="str">
        <f>VLOOKUP(B328,NCE!$B$13:$H$1145,7,FALSE)</f>
        <v>Dynamics 365 e-Commerce Tier 1 Band 3</v>
      </c>
      <c r="D328">
        <f>VLOOKUP(B328,NCE!$B$13:$N$1145,11,FALSE)</f>
        <v>25770.213483146068</v>
      </c>
      <c r="E328" t="s">
        <v>894</v>
      </c>
      <c r="F328" t="str">
        <f>IFERROR(VLOOKUP(B328,NCE!$B$14:$J$1145,9,0),"")</f>
        <v>Monthly</v>
      </c>
      <c r="G328" t="str">
        <f>IFERROR(VLOOKUP(B328,NCE!B:K,8,FALSE),"")</f>
        <v>P1MM</v>
      </c>
      <c r="H328" t="s">
        <v>12</v>
      </c>
    </row>
    <row r="329" spans="2:8" hidden="1" x14ac:dyDescent="0.35">
      <c r="B329" t="s">
        <v>374</v>
      </c>
      <c r="C329" t="str">
        <f>VLOOKUP(B329,NCE!$B$13:$H$1145,7,FALSE)</f>
        <v>Dynamics 365 e-Commerce Tier 1 Band 3</v>
      </c>
      <c r="D329">
        <f>VLOOKUP(B329,NCE!$B$13:$N$1145,11,FALSE)</f>
        <v>22548.940074906364</v>
      </c>
      <c r="E329" t="s">
        <v>894</v>
      </c>
      <c r="F329" t="str">
        <f>IFERROR(VLOOKUP(B329,NCE!$B$14:$J$1145,9,0),"")</f>
        <v>Monthly</v>
      </c>
      <c r="G329" t="str">
        <f>IFERROR(VLOOKUP(B329,NCE!B:K,8,FALSE),"")</f>
        <v>P1YM</v>
      </c>
      <c r="H329" t="s">
        <v>12</v>
      </c>
    </row>
    <row r="330" spans="2:8" hidden="1" x14ac:dyDescent="0.35">
      <c r="B330" t="s">
        <v>375</v>
      </c>
      <c r="C330" t="str">
        <f>VLOOKUP(B330,NCE!$B$13:$H$1145,7,FALSE)</f>
        <v>Dynamics 365 e-Commerce Tier 1 Band 3</v>
      </c>
      <c r="D330">
        <f>VLOOKUP(B330,NCE!$B$13:$N$1145,11,FALSE)</f>
        <v>257702.08988764044</v>
      </c>
      <c r="E330" t="s">
        <v>894</v>
      </c>
      <c r="F330" t="str">
        <f>IFERROR(VLOOKUP(B330,NCE!$B$14:$J$1145,9,0),"")</f>
        <v>Annual</v>
      </c>
      <c r="G330" t="str">
        <f>IFERROR(VLOOKUP(B330,NCE!B:K,8,FALSE),"")</f>
        <v>P1YA</v>
      </c>
      <c r="H330" t="s">
        <v>12</v>
      </c>
    </row>
    <row r="331" spans="2:8" hidden="1" x14ac:dyDescent="0.35">
      <c r="B331" t="s">
        <v>378</v>
      </c>
      <c r="C331" t="str">
        <f>VLOOKUP(B331,NCE!$B$13:$H$1145,7,FALSE)</f>
        <v>Dynamics 365 e-Commerce Tier 3 Band 1</v>
      </c>
      <c r="D331">
        <f>VLOOKUP(B331,NCE!$B$13:$N$1145,11,FALSE)</f>
        <v>199718.73033707865</v>
      </c>
      <c r="E331" t="s">
        <v>894</v>
      </c>
      <c r="F331" t="str">
        <f>IFERROR(VLOOKUP(B331,NCE!$B$14:$J$1145,9,0),"")</f>
        <v>Monthly</v>
      </c>
      <c r="G331" t="str">
        <f>IFERROR(VLOOKUP(B331,NCE!B:K,8,FALSE),"")</f>
        <v>P1MM</v>
      </c>
      <c r="H331" t="s">
        <v>12</v>
      </c>
    </row>
    <row r="332" spans="2:8" hidden="1" x14ac:dyDescent="0.35">
      <c r="B332" t="s">
        <v>379</v>
      </c>
      <c r="C332" t="str">
        <f>VLOOKUP(B332,NCE!$B$13:$H$1145,7,FALSE)</f>
        <v>Dynamics 365 e-Commerce Tier 3 Band 1</v>
      </c>
      <c r="D332">
        <f>VLOOKUP(B332,NCE!$B$13:$N$1145,11,FALSE)</f>
        <v>174753.89513108614</v>
      </c>
      <c r="E332" t="s">
        <v>894</v>
      </c>
      <c r="F332" t="str">
        <f>IFERROR(VLOOKUP(B332,NCE!$B$14:$J$1145,9,0),"")</f>
        <v>Monthly</v>
      </c>
      <c r="G332" t="str">
        <f>IFERROR(VLOOKUP(B332,NCE!B:K,8,FALSE),"")</f>
        <v>P1YM</v>
      </c>
      <c r="H332" t="s">
        <v>12</v>
      </c>
    </row>
    <row r="333" spans="2:8" hidden="1" x14ac:dyDescent="0.35">
      <c r="B333" t="s">
        <v>380</v>
      </c>
      <c r="C333" t="str">
        <f>VLOOKUP(B333,NCE!$B$13:$H$1145,7,FALSE)</f>
        <v>Dynamics 365 e-Commerce Tier 3 Band 1</v>
      </c>
      <c r="D333">
        <f>VLOOKUP(B333,NCE!$B$13:$N$1145,11,FALSE)</f>
        <v>1997187.3146067415</v>
      </c>
      <c r="E333" t="s">
        <v>894</v>
      </c>
      <c r="F333" t="str">
        <f>IFERROR(VLOOKUP(B333,NCE!$B$14:$J$1145,9,0),"")</f>
        <v>Annual</v>
      </c>
      <c r="G333" t="str">
        <f>IFERROR(VLOOKUP(B333,NCE!B:K,8,FALSE),"")</f>
        <v>P1YA</v>
      </c>
      <c r="H333" t="s">
        <v>12</v>
      </c>
    </row>
    <row r="334" spans="2:8" hidden="1" x14ac:dyDescent="0.35">
      <c r="B334" t="s">
        <v>383</v>
      </c>
      <c r="C334" t="str">
        <f>VLOOKUP(B334,NCE!$B$13:$H$1145,7,FALSE)</f>
        <v>Dynamics 365 e-Commerce Tier 3 Band 1 Overage</v>
      </c>
      <c r="D334">
        <f>VLOOKUP(B334,NCE!$B$13:$N$1145,11,FALSE)</f>
        <v>3221.3146067415728</v>
      </c>
      <c r="E334" t="s">
        <v>894</v>
      </c>
      <c r="F334" t="str">
        <f>IFERROR(VLOOKUP(B334,NCE!$B$14:$J$1145,9,0),"")</f>
        <v>Monthly</v>
      </c>
      <c r="G334" t="str">
        <f>IFERROR(VLOOKUP(B334,NCE!B:K,8,FALSE),"")</f>
        <v>P1MM</v>
      </c>
      <c r="H334" t="s">
        <v>12</v>
      </c>
    </row>
    <row r="335" spans="2:8" hidden="1" x14ac:dyDescent="0.35">
      <c r="B335" t="s">
        <v>384</v>
      </c>
      <c r="C335" t="str">
        <f>VLOOKUP(B335,NCE!$B$13:$H$1145,7,FALSE)</f>
        <v>Dynamics 365 e-Commerce Tier 3 Band 1 Overage</v>
      </c>
      <c r="D335">
        <f>VLOOKUP(B335,NCE!$B$13:$N$1145,11,FALSE)</f>
        <v>2818.6395131086142</v>
      </c>
      <c r="E335" t="s">
        <v>894</v>
      </c>
      <c r="F335" t="str">
        <f>IFERROR(VLOOKUP(B335,NCE!$B$14:$J$1145,9,0),"")</f>
        <v>Monthly</v>
      </c>
      <c r="G335" t="str">
        <f>IFERROR(VLOOKUP(B335,NCE!B:K,8,FALSE),"")</f>
        <v>P1YM</v>
      </c>
      <c r="H335" t="s">
        <v>12</v>
      </c>
    </row>
    <row r="336" spans="2:8" hidden="1" x14ac:dyDescent="0.35">
      <c r="B336" t="s">
        <v>385</v>
      </c>
      <c r="C336" t="str">
        <f>VLOOKUP(B336,NCE!$B$13:$H$1145,7,FALSE)</f>
        <v>Dynamics 365 e-Commerce Tier 3 Band 1 Overage</v>
      </c>
      <c r="D336">
        <f>VLOOKUP(B336,NCE!$B$13:$N$1145,11,FALSE)</f>
        <v>32213.044943820223</v>
      </c>
      <c r="E336" t="s">
        <v>894</v>
      </c>
      <c r="F336" t="str">
        <f>IFERROR(VLOOKUP(B336,NCE!$B$14:$J$1145,9,0),"")</f>
        <v>Annual</v>
      </c>
      <c r="G336" t="str">
        <f>IFERROR(VLOOKUP(B336,NCE!B:K,8,FALSE),"")</f>
        <v>P1YA</v>
      </c>
      <c r="H336" t="s">
        <v>12</v>
      </c>
    </row>
    <row r="337" spans="2:8" hidden="1" x14ac:dyDescent="0.35">
      <c r="B337" t="s">
        <v>388</v>
      </c>
      <c r="C337" t="str">
        <f>VLOOKUP(B337,NCE!$B$13:$H$1145,7,FALSE)</f>
        <v>Dynamics 365 e-Commerce Tier 3 Band 2</v>
      </c>
      <c r="D337">
        <f>VLOOKUP(B337,NCE!$B$13:$N$1145,11,FALSE)</f>
        <v>199718.73033707865</v>
      </c>
      <c r="E337" t="s">
        <v>894</v>
      </c>
      <c r="F337" t="str">
        <f>IFERROR(VLOOKUP(B337,NCE!$B$14:$J$1145,9,0),"")</f>
        <v>Monthly</v>
      </c>
      <c r="G337" t="str">
        <f>IFERROR(VLOOKUP(B337,NCE!B:K,8,FALSE),"")</f>
        <v>P1MM</v>
      </c>
      <c r="H337" t="s">
        <v>12</v>
      </c>
    </row>
    <row r="338" spans="2:8" hidden="1" x14ac:dyDescent="0.35">
      <c r="B338" t="s">
        <v>389</v>
      </c>
      <c r="C338" t="str">
        <f>VLOOKUP(B338,NCE!$B$13:$H$1145,7,FALSE)</f>
        <v>Dynamics 365 e-Commerce Tier 3 Band 2</v>
      </c>
      <c r="D338">
        <f>VLOOKUP(B338,NCE!$B$13:$N$1145,11,FALSE)</f>
        <v>174753.89513108614</v>
      </c>
      <c r="E338" t="s">
        <v>894</v>
      </c>
      <c r="F338" t="str">
        <f>IFERROR(VLOOKUP(B338,NCE!$B$14:$J$1145,9,0),"")</f>
        <v>Monthly</v>
      </c>
      <c r="G338" t="str">
        <f>IFERROR(VLOOKUP(B338,NCE!B:K,8,FALSE),"")</f>
        <v>P1YM</v>
      </c>
      <c r="H338" t="s">
        <v>12</v>
      </c>
    </row>
    <row r="339" spans="2:8" hidden="1" x14ac:dyDescent="0.35">
      <c r="B339" t="s">
        <v>390</v>
      </c>
      <c r="C339" t="str">
        <f>VLOOKUP(B339,NCE!$B$13:$H$1145,7,FALSE)</f>
        <v>Dynamics 365 e-Commerce Tier 3 Band 2</v>
      </c>
      <c r="D339">
        <f>VLOOKUP(B339,NCE!$B$13:$N$1145,11,FALSE)</f>
        <v>1997187.3146067415</v>
      </c>
      <c r="E339" t="s">
        <v>894</v>
      </c>
      <c r="F339" t="str">
        <f>IFERROR(VLOOKUP(B339,NCE!$B$14:$J$1145,9,0),"")</f>
        <v>Annual</v>
      </c>
      <c r="G339" t="str">
        <f>IFERROR(VLOOKUP(B339,NCE!B:K,8,FALSE),"")</f>
        <v>P1YA</v>
      </c>
      <c r="H339" t="s">
        <v>12</v>
      </c>
    </row>
    <row r="340" spans="2:8" hidden="1" x14ac:dyDescent="0.35">
      <c r="B340" t="s">
        <v>393</v>
      </c>
      <c r="C340" t="str">
        <f>VLOOKUP(B340,NCE!$B$13:$H$1145,7,FALSE)</f>
        <v>Dynamics 365 e-Commerce Tier 3 Band 2 Overage</v>
      </c>
      <c r="D340">
        <f>VLOOKUP(B340,NCE!$B$13:$N$1145,11,FALSE)</f>
        <v>3221.3146067415728</v>
      </c>
      <c r="E340" t="s">
        <v>894</v>
      </c>
      <c r="F340" t="str">
        <f>IFERROR(VLOOKUP(B340,NCE!$B$14:$J$1145,9,0),"")</f>
        <v>Monthly</v>
      </c>
      <c r="G340" t="str">
        <f>IFERROR(VLOOKUP(B340,NCE!B:K,8,FALSE),"")</f>
        <v>P1MM</v>
      </c>
      <c r="H340" t="s">
        <v>12</v>
      </c>
    </row>
    <row r="341" spans="2:8" hidden="1" x14ac:dyDescent="0.35">
      <c r="B341" t="s">
        <v>394</v>
      </c>
      <c r="C341" t="str">
        <f>VLOOKUP(B341,NCE!$B$13:$H$1145,7,FALSE)</f>
        <v>Dynamics 365 e-Commerce Tier 3 Band 2 Overage</v>
      </c>
      <c r="D341">
        <f>VLOOKUP(B341,NCE!$B$13:$N$1145,11,FALSE)</f>
        <v>2818.6395131086142</v>
      </c>
      <c r="E341" t="s">
        <v>894</v>
      </c>
      <c r="F341" t="str">
        <f>IFERROR(VLOOKUP(B341,NCE!$B$14:$J$1145,9,0),"")</f>
        <v>Monthly</v>
      </c>
      <c r="G341" t="str">
        <f>IFERROR(VLOOKUP(B341,NCE!B:K,8,FALSE),"")</f>
        <v>P1YM</v>
      </c>
      <c r="H341" t="s">
        <v>12</v>
      </c>
    </row>
    <row r="342" spans="2:8" hidden="1" x14ac:dyDescent="0.35">
      <c r="B342" t="s">
        <v>395</v>
      </c>
      <c r="C342" t="str">
        <f>VLOOKUP(B342,NCE!$B$13:$H$1145,7,FALSE)</f>
        <v>Dynamics 365 e-Commerce Tier 3 Band 2 Overage</v>
      </c>
      <c r="D342">
        <f>VLOOKUP(B342,NCE!$B$13:$N$1145,11,FALSE)</f>
        <v>32213.044943820223</v>
      </c>
      <c r="E342" t="s">
        <v>894</v>
      </c>
      <c r="F342" t="str">
        <f>IFERROR(VLOOKUP(B342,NCE!$B$14:$J$1145,9,0),"")</f>
        <v>Annual</v>
      </c>
      <c r="G342" t="str">
        <f>IFERROR(VLOOKUP(B342,NCE!B:K,8,FALSE),"")</f>
        <v>P1YA</v>
      </c>
      <c r="H342" t="s">
        <v>12</v>
      </c>
    </row>
    <row r="343" spans="2:8" hidden="1" x14ac:dyDescent="0.35">
      <c r="B343" t="s">
        <v>398</v>
      </c>
      <c r="C343" t="str">
        <f>VLOOKUP(B343,NCE!$B$13:$H$1145,7,FALSE)</f>
        <v>Dynamics 365 e-Commerce Tier 3 Band 3</v>
      </c>
      <c r="D343">
        <f>VLOOKUP(B343,NCE!$B$13:$N$1145,11,FALSE)</f>
        <v>199718.73033707865</v>
      </c>
      <c r="E343" t="s">
        <v>894</v>
      </c>
      <c r="F343" t="str">
        <f>IFERROR(VLOOKUP(B343,NCE!$B$14:$J$1145,9,0),"")</f>
        <v>Monthly</v>
      </c>
      <c r="G343" t="str">
        <f>IFERROR(VLOOKUP(B343,NCE!B:K,8,FALSE),"")</f>
        <v>P1MM</v>
      </c>
      <c r="H343" t="s">
        <v>12</v>
      </c>
    </row>
    <row r="344" spans="2:8" hidden="1" x14ac:dyDescent="0.35">
      <c r="B344" t="s">
        <v>399</v>
      </c>
      <c r="C344" t="str">
        <f>VLOOKUP(B344,NCE!$B$13:$H$1145,7,FALSE)</f>
        <v>Dynamics 365 e-Commerce Tier 3 Band 3</v>
      </c>
      <c r="D344">
        <f>VLOOKUP(B344,NCE!$B$13:$N$1145,11,FALSE)</f>
        <v>174753.89513108614</v>
      </c>
      <c r="E344" t="s">
        <v>894</v>
      </c>
      <c r="F344" t="str">
        <f>IFERROR(VLOOKUP(B344,NCE!$B$14:$J$1145,9,0),"")</f>
        <v>Monthly</v>
      </c>
      <c r="G344" t="str">
        <f>IFERROR(VLOOKUP(B344,NCE!B:K,8,FALSE),"")</f>
        <v>P1YM</v>
      </c>
      <c r="H344" t="s">
        <v>12</v>
      </c>
    </row>
    <row r="345" spans="2:8" hidden="1" x14ac:dyDescent="0.35">
      <c r="B345" t="s">
        <v>400</v>
      </c>
      <c r="C345" t="str">
        <f>VLOOKUP(B345,NCE!$B$13:$H$1145,7,FALSE)</f>
        <v>Dynamics 365 e-Commerce Tier 3 Band 3</v>
      </c>
      <c r="D345">
        <f>VLOOKUP(B345,NCE!$B$13:$N$1145,11,FALSE)</f>
        <v>1997187.3146067415</v>
      </c>
      <c r="E345" t="s">
        <v>894</v>
      </c>
      <c r="F345" t="str">
        <f>IFERROR(VLOOKUP(B345,NCE!$B$14:$J$1145,9,0),"")</f>
        <v>Annual</v>
      </c>
      <c r="G345" t="str">
        <f>IFERROR(VLOOKUP(B345,NCE!B:K,8,FALSE),"")</f>
        <v>P1YA</v>
      </c>
      <c r="H345" t="s">
        <v>12</v>
      </c>
    </row>
    <row r="346" spans="2:8" hidden="1" x14ac:dyDescent="0.35">
      <c r="B346" t="s">
        <v>403</v>
      </c>
      <c r="C346" t="str">
        <f>VLOOKUP(B346,NCE!$B$13:$H$1145,7,FALSE)</f>
        <v>Dynamics 365 e-Commerce Tier 3 Band 3 Overage</v>
      </c>
      <c r="D346">
        <f>VLOOKUP(B346,NCE!$B$13:$N$1145,11,FALSE)</f>
        <v>3221.3146067415728</v>
      </c>
      <c r="E346" t="s">
        <v>894</v>
      </c>
      <c r="F346" t="str">
        <f>IFERROR(VLOOKUP(B346,NCE!$B$14:$J$1145,9,0),"")</f>
        <v>Monthly</v>
      </c>
      <c r="G346" t="str">
        <f>IFERROR(VLOOKUP(B346,NCE!B:K,8,FALSE),"")</f>
        <v>P1MM</v>
      </c>
      <c r="H346" t="s">
        <v>12</v>
      </c>
    </row>
    <row r="347" spans="2:8" hidden="1" x14ac:dyDescent="0.35">
      <c r="B347" t="s">
        <v>404</v>
      </c>
      <c r="C347" t="str">
        <f>VLOOKUP(B347,NCE!$B$13:$H$1145,7,FALSE)</f>
        <v>Dynamics 365 e-Commerce Tier 3 Band 3 Overage</v>
      </c>
      <c r="D347">
        <f>VLOOKUP(B347,NCE!$B$13:$N$1145,11,FALSE)</f>
        <v>2818.6395131086142</v>
      </c>
      <c r="E347" t="s">
        <v>894</v>
      </c>
      <c r="F347" t="str">
        <f>IFERROR(VLOOKUP(B347,NCE!$B$14:$J$1145,9,0),"")</f>
        <v>Monthly</v>
      </c>
      <c r="G347" t="str">
        <f>IFERROR(VLOOKUP(B347,NCE!B:K,8,FALSE),"")</f>
        <v>P1YM</v>
      </c>
      <c r="H347" t="s">
        <v>12</v>
      </c>
    </row>
    <row r="348" spans="2:8" hidden="1" x14ac:dyDescent="0.35">
      <c r="B348" t="s">
        <v>405</v>
      </c>
      <c r="C348" t="str">
        <f>VLOOKUP(B348,NCE!$B$13:$H$1145,7,FALSE)</f>
        <v>Dynamics 365 e-Commerce Tier 3 Band 3 Overage</v>
      </c>
      <c r="D348">
        <f>VLOOKUP(B348,NCE!$B$13:$N$1145,11,FALSE)</f>
        <v>32213.044943820223</v>
      </c>
      <c r="E348" t="s">
        <v>894</v>
      </c>
      <c r="F348" t="str">
        <f>IFERROR(VLOOKUP(B348,NCE!$B$14:$J$1145,9,0),"")</f>
        <v>Annual</v>
      </c>
      <c r="G348" t="str">
        <f>IFERROR(VLOOKUP(B348,NCE!B:K,8,FALSE),"")</f>
        <v>P1YA</v>
      </c>
      <c r="H348" t="s">
        <v>12</v>
      </c>
    </row>
    <row r="349" spans="2:8" hidden="1" x14ac:dyDescent="0.35">
      <c r="B349" t="s">
        <v>407</v>
      </c>
      <c r="C349" t="str">
        <f>VLOOKUP(B349,NCE!$B$13:$H$1145,7,FALSE)</f>
        <v>Dynamics 365 e-Commerce Tier 1 Band 2</v>
      </c>
      <c r="D349">
        <f>VLOOKUP(B349,NCE!$B$13:$N$1145,11,FALSE)</f>
        <v>25770.213483146068</v>
      </c>
      <c r="E349" t="s">
        <v>894</v>
      </c>
      <c r="F349" t="str">
        <f>IFERROR(VLOOKUP(B349,NCE!$B$14:$J$1145,9,0),"")</f>
        <v>Monthly</v>
      </c>
      <c r="G349" t="str">
        <f>IFERROR(VLOOKUP(B349,NCE!B:K,8,FALSE),"")</f>
        <v>P1MM</v>
      </c>
      <c r="H349" t="s">
        <v>12</v>
      </c>
    </row>
    <row r="350" spans="2:8" hidden="1" x14ac:dyDescent="0.35">
      <c r="B350" t="s">
        <v>408</v>
      </c>
      <c r="C350" t="str">
        <f>VLOOKUP(B350,NCE!$B$13:$H$1145,7,FALSE)</f>
        <v>Dynamics 365 e-Commerce Tier 1 Band 2</v>
      </c>
      <c r="D350">
        <f>VLOOKUP(B350,NCE!$B$13:$N$1145,11,FALSE)</f>
        <v>22548.940074906364</v>
      </c>
      <c r="E350" t="s">
        <v>894</v>
      </c>
      <c r="F350" t="str">
        <f>IFERROR(VLOOKUP(B350,NCE!$B$14:$J$1145,9,0),"")</f>
        <v>Monthly</v>
      </c>
      <c r="G350" t="str">
        <f>IFERROR(VLOOKUP(B350,NCE!B:K,8,FALSE),"")</f>
        <v>P1YM</v>
      </c>
      <c r="H350" t="s">
        <v>12</v>
      </c>
    </row>
    <row r="351" spans="2:8" hidden="1" x14ac:dyDescent="0.35">
      <c r="B351" t="s">
        <v>409</v>
      </c>
      <c r="C351" t="str">
        <f>VLOOKUP(B351,NCE!$B$13:$H$1145,7,FALSE)</f>
        <v>Dynamics 365 e-Commerce Tier 1 Band 2</v>
      </c>
      <c r="D351">
        <f>VLOOKUP(B351,NCE!$B$13:$N$1145,11,FALSE)</f>
        <v>257702.08988764044</v>
      </c>
      <c r="E351" t="s">
        <v>894</v>
      </c>
      <c r="F351" t="str">
        <f>IFERROR(VLOOKUP(B351,NCE!$B$14:$J$1145,9,0),"")</f>
        <v>Annual</v>
      </c>
      <c r="G351" t="str">
        <f>IFERROR(VLOOKUP(B351,NCE!B:K,8,FALSE),"")</f>
        <v>P1YA</v>
      </c>
      <c r="H351" t="s">
        <v>12</v>
      </c>
    </row>
    <row r="352" spans="2:8" hidden="1" x14ac:dyDescent="0.35">
      <c r="B352" t="s">
        <v>411</v>
      </c>
      <c r="C352" t="str">
        <f>VLOOKUP(B352,NCE!$B$13:$H$1145,7,FALSE)</f>
        <v>Dynamics 365 e-Commerce Tier 1 Band 1</v>
      </c>
      <c r="D352">
        <f>VLOOKUP(B352,NCE!$B$13:$N$1145,11,FALSE)</f>
        <v>25770.213483146068</v>
      </c>
      <c r="E352" t="s">
        <v>894</v>
      </c>
      <c r="F352" t="str">
        <f>IFERROR(VLOOKUP(B352,NCE!$B$14:$J$1145,9,0),"")</f>
        <v>Monthly</v>
      </c>
      <c r="G352" t="str">
        <f>IFERROR(VLOOKUP(B352,NCE!B:K,8,FALSE),"")</f>
        <v>P1MM</v>
      </c>
      <c r="H352" t="s">
        <v>12</v>
      </c>
    </row>
    <row r="353" spans="2:8" hidden="1" x14ac:dyDescent="0.35">
      <c r="B353" t="s">
        <v>412</v>
      </c>
      <c r="C353" t="str">
        <f>VLOOKUP(B353,NCE!$B$13:$H$1145,7,FALSE)</f>
        <v>Dynamics 365 e-Commerce Tier 1 Band 1</v>
      </c>
      <c r="D353">
        <f>VLOOKUP(B353,NCE!$B$13:$N$1145,11,FALSE)</f>
        <v>257702.08988764044</v>
      </c>
      <c r="E353" t="s">
        <v>894</v>
      </c>
      <c r="F353" t="str">
        <f>IFERROR(VLOOKUP(B353,NCE!$B$14:$J$1145,9,0),"")</f>
        <v>Annual</v>
      </c>
      <c r="G353" t="str">
        <f>IFERROR(VLOOKUP(B353,NCE!B:K,8,FALSE),"")</f>
        <v>P1YA</v>
      </c>
      <c r="H353" t="s">
        <v>12</v>
      </c>
    </row>
    <row r="354" spans="2:8" hidden="1" x14ac:dyDescent="0.35">
      <c r="B354" t="s">
        <v>413</v>
      </c>
      <c r="C354" t="str">
        <f>VLOOKUP(B354,NCE!$B$13:$H$1145,7,FALSE)</f>
        <v>Dynamics 365 e-Commerce Tier 1 Band 1</v>
      </c>
      <c r="D354">
        <f>VLOOKUP(B354,NCE!$B$13:$N$1145,11,FALSE)</f>
        <v>22548.940074906364</v>
      </c>
      <c r="E354" t="s">
        <v>894</v>
      </c>
      <c r="F354" t="str">
        <f>IFERROR(VLOOKUP(B354,NCE!$B$14:$J$1145,9,0),"")</f>
        <v>Monthly</v>
      </c>
      <c r="G354" t="str">
        <f>IFERROR(VLOOKUP(B354,NCE!B:K,8,FALSE),"")</f>
        <v>P1YM</v>
      </c>
      <c r="H354" t="s">
        <v>12</v>
      </c>
    </row>
    <row r="355" spans="2:8" hidden="1" x14ac:dyDescent="0.35">
      <c r="B355" t="s">
        <v>417</v>
      </c>
      <c r="C355" t="str">
        <f>VLOOKUP(B355,NCE!$B$13:$H$1145,7,FALSE)</f>
        <v>Dynamics 365 Call Intelligence Minutes Add-on</v>
      </c>
      <c r="D355">
        <f>VLOOKUP(B355,NCE!$B$13:$N$1145,11,FALSE)</f>
        <v>103.55056179775281</v>
      </c>
      <c r="E355" t="s">
        <v>894</v>
      </c>
      <c r="F355" t="str">
        <f>IFERROR(VLOOKUP(B355,NCE!$B$14:$J$1145,9,0),"")</f>
        <v>Monthly</v>
      </c>
      <c r="G355" t="str">
        <f>IFERROR(VLOOKUP(B355,NCE!B:K,8,FALSE),"")</f>
        <v>P1MM</v>
      </c>
      <c r="H355" t="s">
        <v>12</v>
      </c>
    </row>
    <row r="356" spans="2:8" hidden="1" x14ac:dyDescent="0.35">
      <c r="B356" t="s">
        <v>418</v>
      </c>
      <c r="C356" t="str">
        <f>VLOOKUP(B356,NCE!$B$13:$H$1145,7,FALSE)</f>
        <v>Dynamics 365 Call Intelligence Minutes Add-on</v>
      </c>
      <c r="D356">
        <f>VLOOKUP(B356,NCE!$B$13:$N$1145,11,FALSE)</f>
        <v>90.617977528089895</v>
      </c>
      <c r="E356" t="s">
        <v>894</v>
      </c>
      <c r="F356" t="str">
        <f>IFERROR(VLOOKUP(B356,NCE!$B$14:$J$1145,9,0),"")</f>
        <v>Monthly</v>
      </c>
      <c r="G356" t="str">
        <f>IFERROR(VLOOKUP(B356,NCE!B:K,8,FALSE),"")</f>
        <v>P1YM</v>
      </c>
      <c r="H356" t="s">
        <v>12</v>
      </c>
    </row>
    <row r="357" spans="2:8" hidden="1" x14ac:dyDescent="0.35">
      <c r="B357" t="s">
        <v>419</v>
      </c>
      <c r="C357" t="str">
        <f>VLOOKUP(B357,NCE!$B$13:$H$1145,7,FALSE)</f>
        <v>Dynamics 365 Call Intelligence Minutes Add-on</v>
      </c>
      <c r="D357">
        <f>VLOOKUP(B357,NCE!$B$13:$N$1145,11,FALSE)</f>
        <v>1035.5730337078651</v>
      </c>
      <c r="E357" t="s">
        <v>894</v>
      </c>
      <c r="F357" t="str">
        <f>IFERROR(VLOOKUP(B357,NCE!$B$14:$J$1145,9,0),"")</f>
        <v>Annual</v>
      </c>
      <c r="G357" t="str">
        <f>IFERROR(VLOOKUP(B357,NCE!B:K,8,FALSE),"")</f>
        <v>P1YA</v>
      </c>
      <c r="H357" t="s">
        <v>12</v>
      </c>
    </row>
    <row r="358" spans="2:8" hidden="1" x14ac:dyDescent="0.35">
      <c r="B358" t="s">
        <v>422</v>
      </c>
      <c r="C358" t="str">
        <f>VLOOKUP(B358,NCE!$B$13:$H$1145,7,FALSE)</f>
        <v>Dynamics 365 Intelligent Voicebot Minutes Add-on</v>
      </c>
      <c r="D358">
        <f>VLOOKUP(B358,NCE!$B$13:$N$1145,11,FALSE)</f>
        <v>862.82022471910102</v>
      </c>
      <c r="E358" t="s">
        <v>894</v>
      </c>
      <c r="F358" t="str">
        <f>IFERROR(VLOOKUP(B358,NCE!$B$14:$J$1145,9,0),"")</f>
        <v>Monthly</v>
      </c>
      <c r="G358" t="str">
        <f>IFERROR(VLOOKUP(B358,NCE!B:K,8,FALSE),"")</f>
        <v>P1MM</v>
      </c>
      <c r="H358" t="s">
        <v>12</v>
      </c>
    </row>
    <row r="359" spans="2:8" hidden="1" x14ac:dyDescent="0.35">
      <c r="B359" t="s">
        <v>423</v>
      </c>
      <c r="C359" t="str">
        <f>VLOOKUP(B359,NCE!$B$13:$H$1145,7,FALSE)</f>
        <v>Dynamics 365 Intelligent Voicebot Minutes Add-on</v>
      </c>
      <c r="D359">
        <f>VLOOKUP(B359,NCE!$B$13:$N$1145,11,FALSE)</f>
        <v>754.96161048689135</v>
      </c>
      <c r="E359" t="s">
        <v>894</v>
      </c>
      <c r="F359" t="str">
        <f>IFERROR(VLOOKUP(B359,NCE!$B$14:$J$1145,9,0),"")</f>
        <v>Monthly</v>
      </c>
      <c r="G359" t="str">
        <f>IFERROR(VLOOKUP(B359,NCE!B:K,8,FALSE),"")</f>
        <v>P1YM</v>
      </c>
      <c r="H359" t="s">
        <v>12</v>
      </c>
    </row>
    <row r="360" spans="2:8" hidden="1" x14ac:dyDescent="0.35">
      <c r="B360" t="s">
        <v>424</v>
      </c>
      <c r="C360" t="str">
        <f>VLOOKUP(B360,NCE!$B$13:$H$1145,7,FALSE)</f>
        <v>Dynamics 365 Intelligent Voicebot Minutes Add-on</v>
      </c>
      <c r="D360">
        <f>VLOOKUP(B360,NCE!$B$13:$N$1145,11,FALSE)</f>
        <v>8628.1910112359546</v>
      </c>
      <c r="E360" t="s">
        <v>894</v>
      </c>
      <c r="F360" t="str">
        <f>IFERROR(VLOOKUP(B360,NCE!$B$14:$J$1145,9,0),"")</f>
        <v>Annual</v>
      </c>
      <c r="G360" t="str">
        <f>IFERROR(VLOOKUP(B360,NCE!B:K,8,FALSE),"")</f>
        <v>P1YA</v>
      </c>
      <c r="H360" t="s">
        <v>12</v>
      </c>
    </row>
    <row r="361" spans="2:8" hidden="1" x14ac:dyDescent="0.35">
      <c r="B361" t="s">
        <v>428</v>
      </c>
      <c r="C361" t="str">
        <f>VLOOKUP(B361,NCE!$B$13:$H$1145,7,FALSE)</f>
        <v>Electronic Invoicing Add-on for Dynamics 365</v>
      </c>
      <c r="D361">
        <f>VLOOKUP(B361,NCE!$B$13:$N$1145,11,FALSE)</f>
        <v>1932.7415730337079</v>
      </c>
      <c r="E361" t="s">
        <v>894</v>
      </c>
      <c r="F361" t="str">
        <f>IFERROR(VLOOKUP(B361,NCE!$B$14:$J$1145,9,0),"")</f>
        <v>Monthly</v>
      </c>
      <c r="G361" t="str">
        <f>IFERROR(VLOOKUP(B361,NCE!B:K,8,FALSE),"")</f>
        <v>P1MM</v>
      </c>
      <c r="H361" t="s">
        <v>12</v>
      </c>
    </row>
    <row r="362" spans="2:8" hidden="1" x14ac:dyDescent="0.35">
      <c r="B362" t="s">
        <v>429</v>
      </c>
      <c r="C362" t="str">
        <f>VLOOKUP(B362,NCE!$B$13:$H$1145,7,FALSE)</f>
        <v>Electronic Invoicing Add-on for Dynamics 365</v>
      </c>
      <c r="D362">
        <f>VLOOKUP(B362,NCE!$B$13:$N$1145,11,FALSE)</f>
        <v>19327.370786516854</v>
      </c>
      <c r="E362" t="s">
        <v>894</v>
      </c>
      <c r="F362" t="str">
        <f>IFERROR(VLOOKUP(B362,NCE!$B$14:$J$1145,9,0),"")</f>
        <v>Annual</v>
      </c>
      <c r="G362" t="str">
        <f>IFERROR(VLOOKUP(B362,NCE!B:K,8,FALSE),"")</f>
        <v>P1YA</v>
      </c>
      <c r="H362" t="s">
        <v>12</v>
      </c>
    </row>
    <row r="363" spans="2:8" hidden="1" x14ac:dyDescent="0.35">
      <c r="B363" t="s">
        <v>430</v>
      </c>
      <c r="C363" t="str">
        <f>VLOOKUP(B363,NCE!$B$13:$H$1145,7,FALSE)</f>
        <v>Electronic Invoicing Add-on for Dynamics 365</v>
      </c>
      <c r="D363">
        <f>VLOOKUP(B363,NCE!$B$13:$N$1145,11,FALSE)</f>
        <v>1691.1460674157304</v>
      </c>
      <c r="E363" t="s">
        <v>894</v>
      </c>
      <c r="F363" t="str">
        <f>IFERROR(VLOOKUP(B363,NCE!$B$14:$J$1145,9,0),"")</f>
        <v>Monthly</v>
      </c>
      <c r="G363" t="str">
        <f>IFERROR(VLOOKUP(B363,NCE!B:K,8,FALSE),"")</f>
        <v>P1YM</v>
      </c>
      <c r="H363" t="s">
        <v>12</v>
      </c>
    </row>
    <row r="364" spans="2:8" hidden="1" x14ac:dyDescent="0.35">
      <c r="B364" t="s">
        <v>433</v>
      </c>
      <c r="C364" t="str">
        <f>VLOOKUP(B364,NCE!$B$13:$H$1145,7,FALSE)</f>
        <v>Dynamics 365 Field Service - Resource Scheduling Optimization</v>
      </c>
      <c r="D364">
        <f>VLOOKUP(B364,NCE!$B$13:$N$1145,11,FALSE)</f>
        <v>207.11235955056182</v>
      </c>
      <c r="E364" t="s">
        <v>894</v>
      </c>
      <c r="F364" t="str">
        <f>IFERROR(VLOOKUP(B364,NCE!$B$14:$J$1145,9,0),"")</f>
        <v>Monthly</v>
      </c>
      <c r="G364" t="str">
        <f>IFERROR(VLOOKUP(B364,NCE!B:K,8,FALSE),"")</f>
        <v>P1MM</v>
      </c>
      <c r="H364" t="s">
        <v>12</v>
      </c>
    </row>
    <row r="365" spans="2:8" hidden="1" x14ac:dyDescent="0.35">
      <c r="B365" t="s">
        <v>434</v>
      </c>
      <c r="C365" t="str">
        <f>VLOOKUP(B365,NCE!$B$13:$H$1145,7,FALSE)</f>
        <v>Dynamics 365 Field Service - Resource Scheduling Optimization</v>
      </c>
      <c r="D365">
        <f>VLOOKUP(B365,NCE!$B$13:$N$1145,11,FALSE)</f>
        <v>181.22191011235955</v>
      </c>
      <c r="E365" t="s">
        <v>894</v>
      </c>
      <c r="F365" t="str">
        <f>IFERROR(VLOOKUP(B365,NCE!$B$14:$J$1145,9,0),"")</f>
        <v>Monthly</v>
      </c>
      <c r="G365" t="str">
        <f>IFERROR(VLOOKUP(B365,NCE!B:K,8,FALSE),"")</f>
        <v>P1YM</v>
      </c>
      <c r="H365" t="s">
        <v>12</v>
      </c>
    </row>
    <row r="366" spans="2:8" hidden="1" x14ac:dyDescent="0.35">
      <c r="B366" t="s">
        <v>435</v>
      </c>
      <c r="C366" t="str">
        <f>VLOOKUP(B366,NCE!$B$13:$H$1145,7,FALSE)</f>
        <v>Dynamics 365 Field Service - Resource Scheduling Optimization</v>
      </c>
      <c r="D366">
        <f>VLOOKUP(B366,NCE!$B$13:$N$1145,11,FALSE)</f>
        <v>2071.1460674157302</v>
      </c>
      <c r="E366" t="s">
        <v>894</v>
      </c>
      <c r="F366" t="str">
        <f>IFERROR(VLOOKUP(B366,NCE!$B$14:$J$1145,9,0),"")</f>
        <v>Annual</v>
      </c>
      <c r="G366" t="str">
        <f>IFERROR(VLOOKUP(B366,NCE!B:K,8,FALSE),"")</f>
        <v>P1YA</v>
      </c>
      <c r="H366" t="s">
        <v>12</v>
      </c>
    </row>
    <row r="367" spans="2:8" hidden="1" x14ac:dyDescent="0.35">
      <c r="B367" t="s">
        <v>438</v>
      </c>
      <c r="C367" t="str">
        <f>VLOOKUP(B367,NCE!$B$13:$H$1145,7,FALSE)</f>
        <v>Dynamics 365 Intelligent Order Management</v>
      </c>
      <c r="D367">
        <f>VLOOKUP(B367,NCE!$B$13:$N$1145,11,FALSE)</f>
        <v>1932.7415730337079</v>
      </c>
      <c r="E367" t="s">
        <v>894</v>
      </c>
      <c r="F367" t="str">
        <f>IFERROR(VLOOKUP(B367,NCE!$B$14:$J$1145,9,0),"")</f>
        <v>Monthly</v>
      </c>
      <c r="G367" t="str">
        <f>IFERROR(VLOOKUP(B367,NCE!B:K,8,FALSE),"")</f>
        <v>P1MM</v>
      </c>
      <c r="H367" t="s">
        <v>12</v>
      </c>
    </row>
    <row r="368" spans="2:8" hidden="1" x14ac:dyDescent="0.35">
      <c r="B368" t="s">
        <v>439</v>
      </c>
      <c r="C368" t="str">
        <f>VLOOKUP(B368,NCE!$B$13:$H$1145,7,FALSE)</f>
        <v>Dynamics 365 Intelligent Order Management</v>
      </c>
      <c r="D368">
        <f>VLOOKUP(B368,NCE!$B$13:$N$1145,11,FALSE)</f>
        <v>19327.370786516854</v>
      </c>
      <c r="E368" t="s">
        <v>894</v>
      </c>
      <c r="F368" t="str">
        <f>IFERROR(VLOOKUP(B368,NCE!$B$14:$J$1145,9,0),"")</f>
        <v>Annual</v>
      </c>
      <c r="G368" t="str">
        <f>IFERROR(VLOOKUP(B368,NCE!B:K,8,FALSE),"")</f>
        <v>P1YA</v>
      </c>
      <c r="H368" t="s">
        <v>12</v>
      </c>
    </row>
    <row r="369" spans="2:8" hidden="1" x14ac:dyDescent="0.35">
      <c r="B369" t="s">
        <v>440</v>
      </c>
      <c r="C369" t="str">
        <f>VLOOKUP(B369,NCE!$B$13:$H$1145,7,FALSE)</f>
        <v>Dynamics 365 Intelligent Order Management</v>
      </c>
      <c r="D369">
        <f>VLOOKUP(B369,NCE!$B$13:$N$1145,11,FALSE)</f>
        <v>1691.1460674157304</v>
      </c>
      <c r="E369" t="s">
        <v>894</v>
      </c>
      <c r="F369" t="str">
        <f>IFERROR(VLOOKUP(B369,NCE!$B$14:$J$1145,9,0),"")</f>
        <v>Monthly</v>
      </c>
      <c r="G369" t="str">
        <f>IFERROR(VLOOKUP(B369,NCE!B:K,8,FALSE),"")</f>
        <v>P1YM</v>
      </c>
      <c r="H369" t="s">
        <v>12</v>
      </c>
    </row>
    <row r="370" spans="2:8" hidden="1" x14ac:dyDescent="0.35">
      <c r="B370" t="s">
        <v>443</v>
      </c>
      <c r="C370" t="str">
        <f>VLOOKUP(B370,NCE!$B$13:$H$1145,7,FALSE)</f>
        <v>Dynamics 365 Operations - Database Capacity</v>
      </c>
      <c r="D370">
        <f>VLOOKUP(B370,NCE!$B$13:$N$1145,11,FALSE)</f>
        <v>257.66292134831457</v>
      </c>
      <c r="E370" t="s">
        <v>894</v>
      </c>
      <c r="F370" t="str">
        <f>IFERROR(VLOOKUP(B370,NCE!$B$14:$J$1145,9,0),"")</f>
        <v>Monthly</v>
      </c>
      <c r="G370" t="str">
        <f>IFERROR(VLOOKUP(B370,NCE!B:K,8,FALSE),"")</f>
        <v>P1MM</v>
      </c>
      <c r="H370" t="s">
        <v>12</v>
      </c>
    </row>
    <row r="371" spans="2:8" hidden="1" x14ac:dyDescent="0.35">
      <c r="B371" t="s">
        <v>444</v>
      </c>
      <c r="C371" t="str">
        <f>VLOOKUP(B371,NCE!$B$13:$H$1145,7,FALSE)</f>
        <v>Dynamics 365 Operations - Database Capacity</v>
      </c>
      <c r="D371">
        <f>VLOOKUP(B371,NCE!$B$13:$N$1145,11,FALSE)</f>
        <v>2576.6853932584268</v>
      </c>
      <c r="E371" t="s">
        <v>894</v>
      </c>
      <c r="F371" t="str">
        <f>IFERROR(VLOOKUP(B371,NCE!$B$14:$J$1145,9,0),"")</f>
        <v>Annual</v>
      </c>
      <c r="G371" t="str">
        <f>IFERROR(VLOOKUP(B371,NCE!B:K,8,FALSE),"")</f>
        <v>P1YA</v>
      </c>
      <c r="H371" t="s">
        <v>12</v>
      </c>
    </row>
    <row r="372" spans="2:8" hidden="1" x14ac:dyDescent="0.35">
      <c r="B372" t="s">
        <v>445</v>
      </c>
      <c r="C372" t="str">
        <f>VLOOKUP(B372,NCE!$B$13:$H$1145,7,FALSE)</f>
        <v>Dynamics 365 Operations - Database Capacity</v>
      </c>
      <c r="D372">
        <f>VLOOKUP(B372,NCE!$B$13:$N$1145,11,FALSE)</f>
        <v>225.46722846441946</v>
      </c>
      <c r="E372" t="s">
        <v>894</v>
      </c>
      <c r="F372" t="str">
        <f>IFERROR(VLOOKUP(B372,NCE!$B$14:$J$1145,9,0),"")</f>
        <v>Monthly</v>
      </c>
      <c r="G372" t="str">
        <f>IFERROR(VLOOKUP(B372,NCE!B:K,8,FALSE),"")</f>
        <v>P1YM</v>
      </c>
      <c r="H372" t="s">
        <v>12</v>
      </c>
    </row>
    <row r="373" spans="2:8" hidden="1" x14ac:dyDescent="0.35">
      <c r="B373" t="s">
        <v>448</v>
      </c>
      <c r="C373" t="str">
        <f>VLOOKUP(B373,NCE!$B$13:$H$1145,7,FALSE)</f>
        <v>Dynamics 365 Operations - File Capacity</v>
      </c>
      <c r="D373">
        <f>VLOOKUP(B373,NCE!$B$13:$N$1145,11,FALSE)</f>
        <v>12.943820224719101</v>
      </c>
      <c r="E373" t="s">
        <v>894</v>
      </c>
      <c r="F373" t="str">
        <f>IFERROR(VLOOKUP(B373,NCE!$B$14:$J$1145,9,0),"")</f>
        <v>Monthly</v>
      </c>
      <c r="G373" t="str">
        <f>IFERROR(VLOOKUP(B373,NCE!B:K,8,FALSE),"")</f>
        <v>P1MM</v>
      </c>
      <c r="H373" t="s">
        <v>12</v>
      </c>
    </row>
    <row r="374" spans="2:8" hidden="1" x14ac:dyDescent="0.35">
      <c r="B374" t="s">
        <v>449</v>
      </c>
      <c r="C374" t="str">
        <f>VLOOKUP(B374,NCE!$B$13:$H$1145,7,FALSE)</f>
        <v>Dynamics 365 Operations - File Capacity</v>
      </c>
      <c r="D374">
        <f>VLOOKUP(B374,NCE!$B$13:$N$1145,11,FALSE)</f>
        <v>129.3932584269663</v>
      </c>
      <c r="E374" t="s">
        <v>894</v>
      </c>
      <c r="F374" t="str">
        <f>IFERROR(VLOOKUP(B374,NCE!$B$14:$J$1145,9,0),"")</f>
        <v>Annual</v>
      </c>
      <c r="G374" t="str">
        <f>IFERROR(VLOOKUP(B374,NCE!B:K,8,FALSE),"")</f>
        <v>P1YA</v>
      </c>
      <c r="H374" t="s">
        <v>12</v>
      </c>
    </row>
    <row r="375" spans="2:8" hidden="1" x14ac:dyDescent="0.35">
      <c r="B375" t="s">
        <v>450</v>
      </c>
      <c r="C375" t="str">
        <f>VLOOKUP(B375,NCE!$B$13:$H$1145,7,FALSE)</f>
        <v>Dynamics 365 Operations - File Capacity</v>
      </c>
      <c r="D375">
        <f>VLOOKUP(B375,NCE!$B$13:$N$1145,11,FALSE)</f>
        <v>11.31928838951311</v>
      </c>
      <c r="E375" t="s">
        <v>894</v>
      </c>
      <c r="F375" t="str">
        <f>IFERROR(VLOOKUP(B375,NCE!$B$14:$J$1145,9,0),"")</f>
        <v>Monthly</v>
      </c>
      <c r="G375" t="str">
        <f>IFERROR(VLOOKUP(B375,NCE!B:K,8,FALSE),"")</f>
        <v>P1YM</v>
      </c>
      <c r="H375" t="s">
        <v>12</v>
      </c>
    </row>
    <row r="376" spans="2:8" hidden="1" x14ac:dyDescent="0.35">
      <c r="B376" t="s">
        <v>453</v>
      </c>
      <c r="C376" t="str">
        <f>VLOOKUP(B376,NCE!$B$13:$H$1145,7,FALSE)</f>
        <v>Dynamics 365 Sales Insights</v>
      </c>
      <c r="D376">
        <f>VLOOKUP(B376,NCE!$B$13:$N$1145,11,FALSE)</f>
        <v>345.15730337078651</v>
      </c>
      <c r="E376" t="s">
        <v>894</v>
      </c>
      <c r="F376" t="str">
        <f>IFERROR(VLOOKUP(B376,NCE!$B$14:$J$1145,9,0),"")</f>
        <v>Monthly</v>
      </c>
      <c r="G376" t="str">
        <f>IFERROR(VLOOKUP(B376,NCE!B:K,8,FALSE),"")</f>
        <v>P1MM</v>
      </c>
      <c r="H376" t="s">
        <v>12</v>
      </c>
    </row>
    <row r="377" spans="2:8" hidden="1" x14ac:dyDescent="0.35">
      <c r="B377" t="s">
        <v>454</v>
      </c>
      <c r="C377" t="str">
        <f>VLOOKUP(B377,NCE!$B$13:$H$1145,7,FALSE)</f>
        <v>Dynamics 365 Sales Insights</v>
      </c>
      <c r="D377">
        <f>VLOOKUP(B377,NCE!$B$13:$N$1145,11,FALSE)</f>
        <v>302.00561797752806</v>
      </c>
      <c r="E377" t="s">
        <v>894</v>
      </c>
      <c r="F377" t="str">
        <f>IFERROR(VLOOKUP(B377,NCE!$B$14:$J$1145,9,0),"")</f>
        <v>Monthly</v>
      </c>
      <c r="G377" t="str">
        <f>IFERROR(VLOOKUP(B377,NCE!B:K,8,FALSE),"")</f>
        <v>P1YM</v>
      </c>
      <c r="H377" t="s">
        <v>12</v>
      </c>
    </row>
    <row r="378" spans="2:8" hidden="1" x14ac:dyDescent="0.35">
      <c r="B378" t="s">
        <v>455</v>
      </c>
      <c r="C378" t="str">
        <f>VLOOKUP(B378,NCE!$B$13:$H$1145,7,FALSE)</f>
        <v>Dynamics 365 Sales Insights</v>
      </c>
      <c r="D378">
        <f>VLOOKUP(B378,NCE!$B$13:$N$1145,11,FALSE)</f>
        <v>3451.5168539325841</v>
      </c>
      <c r="E378" t="s">
        <v>894</v>
      </c>
      <c r="F378" t="str">
        <f>IFERROR(VLOOKUP(B378,NCE!$B$14:$J$1145,9,0),"")</f>
        <v>Annual</v>
      </c>
      <c r="G378" t="str">
        <f>IFERROR(VLOOKUP(B378,NCE!B:K,8,FALSE),"")</f>
        <v>P1YA</v>
      </c>
      <c r="H378" t="s">
        <v>12</v>
      </c>
    </row>
    <row r="379" spans="2:8" hidden="1" x14ac:dyDescent="0.35">
      <c r="B379" t="s">
        <v>458</v>
      </c>
      <c r="C379" t="str">
        <f>VLOOKUP(B379,NCE!$B$13:$H$1145,7,FALSE)</f>
        <v>Dynamics 365 Sales Premium</v>
      </c>
      <c r="D379">
        <f>VLOOKUP(B379,NCE!$B$13:$N$1145,11,FALSE)</f>
        <v>1035.4606741573034</v>
      </c>
      <c r="E379" t="s">
        <v>894</v>
      </c>
      <c r="F379" t="str">
        <f>IFERROR(VLOOKUP(B379,NCE!$B$14:$J$1145,9,0),"")</f>
        <v>Monthly</v>
      </c>
      <c r="G379" t="str">
        <f>IFERROR(VLOOKUP(B379,NCE!B:K,8,FALSE),"")</f>
        <v>P1MM</v>
      </c>
      <c r="H379" t="s">
        <v>12</v>
      </c>
    </row>
    <row r="380" spans="2:8" hidden="1" x14ac:dyDescent="0.35">
      <c r="B380" t="s">
        <v>459</v>
      </c>
      <c r="C380" t="str">
        <f>VLOOKUP(B380,NCE!$B$13:$H$1145,7,FALSE)</f>
        <v>Dynamics 365 Sales Premium</v>
      </c>
      <c r="D380">
        <f>VLOOKUP(B380,NCE!$B$13:$N$1145,11,FALSE)</f>
        <v>906.0177902621723</v>
      </c>
      <c r="E380" t="s">
        <v>894</v>
      </c>
      <c r="F380" t="str">
        <f>IFERROR(VLOOKUP(B380,NCE!$B$14:$J$1145,9,0),"")</f>
        <v>Monthly</v>
      </c>
      <c r="G380" t="str">
        <f>IFERROR(VLOOKUP(B380,NCE!B:K,8,FALSE),"")</f>
        <v>P1YM</v>
      </c>
      <c r="H380" t="s">
        <v>12</v>
      </c>
    </row>
    <row r="381" spans="2:8" hidden="1" x14ac:dyDescent="0.35">
      <c r="B381" t="s">
        <v>460</v>
      </c>
      <c r="C381" t="str">
        <f>VLOOKUP(B381,NCE!$B$13:$H$1145,7,FALSE)</f>
        <v>Dynamics 365 Sales Premium</v>
      </c>
      <c r="D381">
        <f>VLOOKUP(B381,NCE!$B$13:$N$1145,11,FALSE)</f>
        <v>10354.561797752809</v>
      </c>
      <c r="E381" t="s">
        <v>894</v>
      </c>
      <c r="F381" t="str">
        <f>IFERROR(VLOOKUP(B381,NCE!$B$14:$J$1145,9,0),"")</f>
        <v>Annual</v>
      </c>
      <c r="G381" t="str">
        <f>IFERROR(VLOOKUP(B381,NCE!B:K,8,FALSE),"")</f>
        <v>P1YA</v>
      </c>
      <c r="H381" t="s">
        <v>12</v>
      </c>
    </row>
    <row r="382" spans="2:8" hidden="1" x14ac:dyDescent="0.35">
      <c r="B382" t="s">
        <v>463</v>
      </c>
      <c r="C382" t="str">
        <f>VLOOKUP(B382,NCE!$B$13:$H$1145,7,FALSE)</f>
        <v>Enterprise Mobility + Security E3</v>
      </c>
      <c r="D382">
        <f>VLOOKUP(B382,NCE!$B$13:$N$1145,11,FALSE)</f>
        <v>77.797752808988761</v>
      </c>
      <c r="E382" t="s">
        <v>894</v>
      </c>
      <c r="F382" t="str">
        <f>IFERROR(VLOOKUP(B382,NCE!$B$14:$J$1145,9,0),"")</f>
        <v>Monthly</v>
      </c>
      <c r="G382" t="str">
        <f>IFERROR(VLOOKUP(B382,NCE!B:K,8,FALSE),"")</f>
        <v>P1MM</v>
      </c>
      <c r="H382" t="s">
        <v>12</v>
      </c>
    </row>
    <row r="383" spans="2:8" hidden="1" x14ac:dyDescent="0.35">
      <c r="B383" t="s">
        <v>464</v>
      </c>
      <c r="C383" t="str">
        <f>VLOOKUP(B383,NCE!$B$13:$H$1145,7,FALSE)</f>
        <v>Enterprise Mobility + Security E3</v>
      </c>
      <c r="D383">
        <f>VLOOKUP(B383,NCE!$B$13:$N$1145,11,FALSE)</f>
        <v>777.98876404494376</v>
      </c>
      <c r="E383" t="s">
        <v>894</v>
      </c>
      <c r="F383" t="str">
        <f>IFERROR(VLOOKUP(B383,NCE!$B$14:$J$1145,9,0),"")</f>
        <v>Annual</v>
      </c>
      <c r="G383" t="str">
        <f>IFERROR(VLOOKUP(B383,NCE!B:K,8,FALSE),"")</f>
        <v>P1YA</v>
      </c>
      <c r="H383" t="s">
        <v>12</v>
      </c>
    </row>
    <row r="384" spans="2:8" hidden="1" x14ac:dyDescent="0.35">
      <c r="B384" t="s">
        <v>465</v>
      </c>
      <c r="C384" t="str">
        <f>VLOOKUP(B384,NCE!$B$13:$H$1145,7,FALSE)</f>
        <v>Enterprise Mobility + Security E3</v>
      </c>
      <c r="D384">
        <f>VLOOKUP(B384,NCE!$B$13:$N$1145,11,FALSE)</f>
        <v>68.073970037453179</v>
      </c>
      <c r="E384" t="s">
        <v>894</v>
      </c>
      <c r="F384" t="str">
        <f>IFERROR(VLOOKUP(B384,NCE!$B$14:$J$1145,9,0),"")</f>
        <v>Monthly</v>
      </c>
      <c r="G384" t="str">
        <f>IFERROR(VLOOKUP(B384,NCE!B:K,8,FALSE),"")</f>
        <v>P1YM</v>
      </c>
      <c r="H384" t="s">
        <v>12</v>
      </c>
    </row>
    <row r="385" spans="2:8" hidden="1" x14ac:dyDescent="0.35">
      <c r="B385" t="s">
        <v>468</v>
      </c>
      <c r="C385" t="str">
        <f>VLOOKUP(B385,NCE!$B$13:$H$1145,7,FALSE)</f>
        <v>Enterprise Mobility + Security E5</v>
      </c>
      <c r="D385">
        <f>VLOOKUP(B385,NCE!$B$13:$N$1145,11,FALSE)</f>
        <v>121.01123595505618</v>
      </c>
      <c r="E385" t="s">
        <v>894</v>
      </c>
      <c r="F385" t="str">
        <f>IFERROR(VLOOKUP(B385,NCE!$B$14:$J$1145,9,0),"")</f>
        <v>Monthly</v>
      </c>
      <c r="G385" t="str">
        <f>IFERROR(VLOOKUP(B385,NCE!B:K,8,FALSE),"")</f>
        <v>P1MM</v>
      </c>
      <c r="H385" t="s">
        <v>12</v>
      </c>
    </row>
    <row r="386" spans="2:8" hidden="1" x14ac:dyDescent="0.35">
      <c r="B386" t="s">
        <v>469</v>
      </c>
      <c r="C386" t="str">
        <f>VLOOKUP(B386,NCE!$B$13:$H$1145,7,FALSE)</f>
        <v>Enterprise Mobility + Security E5</v>
      </c>
      <c r="D386">
        <f>VLOOKUP(B386,NCE!$B$13:$N$1145,11,FALSE)</f>
        <v>105.87453183520599</v>
      </c>
      <c r="E386" t="s">
        <v>894</v>
      </c>
      <c r="F386" t="str">
        <f>IFERROR(VLOOKUP(B386,NCE!$B$14:$J$1145,9,0),"")</f>
        <v>Monthly</v>
      </c>
      <c r="G386" t="str">
        <f>IFERROR(VLOOKUP(B386,NCE!B:K,8,FALSE),"")</f>
        <v>P1YM</v>
      </c>
      <c r="H386" t="s">
        <v>12</v>
      </c>
    </row>
    <row r="387" spans="2:8" hidden="1" x14ac:dyDescent="0.35">
      <c r="B387" t="s">
        <v>470</v>
      </c>
      <c r="C387" t="str">
        <f>VLOOKUP(B387,NCE!$B$13:$H$1145,7,FALSE)</f>
        <v>Enterprise Mobility + Security E5</v>
      </c>
      <c r="D387">
        <f>VLOOKUP(B387,NCE!$B$13:$N$1145,11,FALSE)</f>
        <v>1210.056179775281</v>
      </c>
      <c r="E387" t="s">
        <v>894</v>
      </c>
      <c r="F387" t="str">
        <f>IFERROR(VLOOKUP(B387,NCE!$B$14:$J$1145,9,0),"")</f>
        <v>Annual</v>
      </c>
      <c r="G387" t="str">
        <f>IFERROR(VLOOKUP(B387,NCE!B:K,8,FALSE),"")</f>
        <v>P1YA</v>
      </c>
      <c r="H387" t="s">
        <v>12</v>
      </c>
    </row>
    <row r="388" spans="2:8" hidden="1" x14ac:dyDescent="0.35">
      <c r="B388" t="s">
        <v>473</v>
      </c>
      <c r="C388" t="str">
        <f>VLOOKUP(B388,NCE!$B$13:$H$1145,7,FALSE)</f>
        <v>Exchange Online (Plan 1)</v>
      </c>
      <c r="D388">
        <f>VLOOKUP(B388,NCE!$B$13:$N$1145,11,FALSE)</f>
        <v>29.44943820224719</v>
      </c>
      <c r="E388" t="s">
        <v>894</v>
      </c>
      <c r="F388" t="str">
        <f>IFERROR(VLOOKUP(B388,NCE!$B$14:$J$1145,9,0),"")</f>
        <v>Monthly</v>
      </c>
      <c r="G388" t="str">
        <f>IFERROR(VLOOKUP(B388,NCE!B:K,8,FALSE),"")</f>
        <v>P1MM</v>
      </c>
      <c r="H388" t="s">
        <v>12</v>
      </c>
    </row>
    <row r="389" spans="2:8" hidden="1" x14ac:dyDescent="0.35">
      <c r="B389" t="s">
        <v>474</v>
      </c>
      <c r="C389" t="str">
        <f>VLOOKUP(B389,NCE!$B$13:$H$1145,7,FALSE)</f>
        <v>Exchange Online (Plan 1)</v>
      </c>
      <c r="D389">
        <f>VLOOKUP(B389,NCE!$B$13:$N$1145,11,FALSE)</f>
        <v>25.772471910112358</v>
      </c>
      <c r="E389" t="s">
        <v>894</v>
      </c>
      <c r="F389" t="str">
        <f>IFERROR(VLOOKUP(B389,NCE!$B$14:$J$1145,9,0),"")</f>
        <v>Monthly</v>
      </c>
      <c r="G389" t="str">
        <f>IFERROR(VLOOKUP(B389,NCE!B:K,8,FALSE),"")</f>
        <v>P1YM</v>
      </c>
      <c r="H389" t="s">
        <v>12</v>
      </c>
    </row>
    <row r="390" spans="2:8" hidden="1" x14ac:dyDescent="0.35">
      <c r="B390" t="s">
        <v>475</v>
      </c>
      <c r="C390" t="str">
        <f>VLOOKUP(B390,NCE!$B$13:$H$1145,7,FALSE)</f>
        <v>Exchange Online (Plan 1)</v>
      </c>
      <c r="D390">
        <f>VLOOKUP(B390,NCE!$B$13:$N$1145,11,FALSE)</f>
        <v>294.4831460674157</v>
      </c>
      <c r="E390" t="s">
        <v>894</v>
      </c>
      <c r="F390" t="str">
        <f>IFERROR(VLOOKUP(B390,NCE!$B$14:$J$1145,9,0),"")</f>
        <v>Annual</v>
      </c>
      <c r="G390" t="str">
        <f>IFERROR(VLOOKUP(B390,NCE!B:K,8,FALSE),"")</f>
        <v>P1YA</v>
      </c>
      <c r="H390" t="s">
        <v>12</v>
      </c>
    </row>
    <row r="391" spans="2:8" hidden="1" x14ac:dyDescent="0.35">
      <c r="B391" t="s">
        <v>478</v>
      </c>
      <c r="C391" t="str">
        <f>VLOOKUP(B391,NCE!$B$13:$H$1145,7,FALSE)</f>
        <v>Exchange Online (Plan 2)</v>
      </c>
      <c r="D391">
        <f>VLOOKUP(B391,NCE!$B$13:$N$1145,11,FALSE)</f>
        <v>58.898876404494381</v>
      </c>
      <c r="E391" t="s">
        <v>894</v>
      </c>
      <c r="F391" t="str">
        <f>IFERROR(VLOOKUP(B391,NCE!$B$14:$J$1145,9,0),"")</f>
        <v>Monthly</v>
      </c>
      <c r="G391" t="str">
        <f>IFERROR(VLOOKUP(B391,NCE!B:K,8,FALSE),"")</f>
        <v>P1MM</v>
      </c>
      <c r="H391" t="s">
        <v>12</v>
      </c>
    </row>
    <row r="392" spans="2:8" hidden="1" x14ac:dyDescent="0.35">
      <c r="B392" t="s">
        <v>479</v>
      </c>
      <c r="C392" t="str">
        <f>VLOOKUP(B392,NCE!$B$13:$H$1145,7,FALSE)</f>
        <v>Exchange Online (Plan 2)</v>
      </c>
      <c r="D392">
        <f>VLOOKUP(B392,NCE!$B$13:$N$1145,11,FALSE)</f>
        <v>51.5308988764045</v>
      </c>
      <c r="E392" t="s">
        <v>894</v>
      </c>
      <c r="F392" t="str">
        <f>IFERROR(VLOOKUP(B392,NCE!$B$14:$J$1145,9,0),"")</f>
        <v>Monthly</v>
      </c>
      <c r="G392" t="str">
        <f>IFERROR(VLOOKUP(B392,NCE!B:K,8,FALSE),"")</f>
        <v>P1YM</v>
      </c>
      <c r="H392" t="s">
        <v>12</v>
      </c>
    </row>
    <row r="393" spans="2:8" hidden="1" x14ac:dyDescent="0.35">
      <c r="B393" t="s">
        <v>480</v>
      </c>
      <c r="C393" t="str">
        <f>VLOOKUP(B393,NCE!$B$13:$H$1145,7,FALSE)</f>
        <v>Exchange Online (Plan 2)</v>
      </c>
      <c r="D393">
        <f>VLOOKUP(B393,NCE!$B$13:$N$1145,11,FALSE)</f>
        <v>588.95505617977517</v>
      </c>
      <c r="E393" t="s">
        <v>894</v>
      </c>
      <c r="F393" t="str">
        <f>IFERROR(VLOOKUP(B393,NCE!$B$14:$J$1145,9,0),"")</f>
        <v>Annual</v>
      </c>
      <c r="G393" t="str">
        <f>IFERROR(VLOOKUP(B393,NCE!B:K,8,FALSE),"")</f>
        <v>P1YA</v>
      </c>
      <c r="H393" t="s">
        <v>12</v>
      </c>
    </row>
    <row r="394" spans="2:8" hidden="1" x14ac:dyDescent="0.35">
      <c r="B394" t="s">
        <v>1750</v>
      </c>
      <c r="C394" t="str">
        <f>VLOOKUP(B394,NCE!$B$13:$H$1145,7,FALSE)</f>
        <v>Exchange Online Archiving for Exchange Online</v>
      </c>
      <c r="D394">
        <f>VLOOKUP(B394,NCE!$B$13:$N$1145,11,FALSE)</f>
        <v>19.35580524344569</v>
      </c>
      <c r="E394" t="s">
        <v>894</v>
      </c>
      <c r="F394" t="str">
        <f>IFERROR(VLOOKUP(B394,NCE!$B$14:$J$1145,9,0),"")</f>
        <v>Monthly</v>
      </c>
      <c r="G394" t="str">
        <f>IFERROR(VLOOKUP(B394,NCE!B:K,8,FALSE),"")</f>
        <v>P1YM</v>
      </c>
      <c r="H394" t="s">
        <v>12</v>
      </c>
    </row>
    <row r="395" spans="2:8" hidden="1" x14ac:dyDescent="0.35">
      <c r="B395" t="s">
        <v>1749</v>
      </c>
      <c r="C395" t="str">
        <f>VLOOKUP(B395,NCE!$B$13:$H$1145,7,FALSE)</f>
        <v>Exchange Online Archiving for Exchange Online</v>
      </c>
      <c r="D395">
        <f>VLOOKUP(B395,NCE!$B$13:$N$1145,11,FALSE)</f>
        <v>221.17977528089887</v>
      </c>
      <c r="E395" t="s">
        <v>894</v>
      </c>
      <c r="F395" t="str">
        <f>IFERROR(VLOOKUP(B395,NCE!$B$14:$J$1145,9,0),"")</f>
        <v>Annual</v>
      </c>
      <c r="G395" t="str">
        <f>IFERROR(VLOOKUP(B395,NCE!B:K,8,FALSE),"")</f>
        <v>P1YA</v>
      </c>
      <c r="H395" t="s">
        <v>12</v>
      </c>
    </row>
    <row r="396" spans="2:8" hidden="1" x14ac:dyDescent="0.35">
      <c r="B396" t="s">
        <v>485</v>
      </c>
      <c r="C396" t="str">
        <f>VLOOKUP(B396,NCE!$B$13:$H$1145,7,FALSE)</f>
        <v>Exchange Online Archiving for Exchange Server</v>
      </c>
      <c r="D396">
        <f>VLOOKUP(B396,NCE!$B$13:$N$1145,11,FALSE)</f>
        <v>22.123595505617978</v>
      </c>
      <c r="E396" t="s">
        <v>894</v>
      </c>
      <c r="F396" t="str">
        <f>IFERROR(VLOOKUP(B396,NCE!$B$14:$J$1145,9,0),"")</f>
        <v>Monthly</v>
      </c>
      <c r="G396" t="str">
        <f>IFERROR(VLOOKUP(B396,NCE!B:K,8,FALSE),"")</f>
        <v>P1MM</v>
      </c>
      <c r="H396" t="s">
        <v>12</v>
      </c>
    </row>
    <row r="397" spans="2:8" hidden="1" x14ac:dyDescent="0.35">
      <c r="B397" t="s">
        <v>486</v>
      </c>
      <c r="C397" t="str">
        <f>VLOOKUP(B397,NCE!$B$13:$H$1145,7,FALSE)</f>
        <v>Exchange Online Archiving for Exchange Server</v>
      </c>
      <c r="D397">
        <f>VLOOKUP(B397,NCE!$B$13:$N$1145,11,FALSE)</f>
        <v>19.35580524344569</v>
      </c>
      <c r="E397" t="s">
        <v>894</v>
      </c>
      <c r="F397" t="str">
        <f>IFERROR(VLOOKUP(B397,NCE!$B$14:$J$1145,9,0),"")</f>
        <v>Monthly</v>
      </c>
      <c r="G397" t="str">
        <f>IFERROR(VLOOKUP(B397,NCE!B:K,8,FALSE),"")</f>
        <v>P1YM</v>
      </c>
      <c r="H397" t="s">
        <v>12</v>
      </c>
    </row>
    <row r="398" spans="2:8" hidden="1" x14ac:dyDescent="0.35">
      <c r="B398" t="s">
        <v>487</v>
      </c>
      <c r="C398" t="str">
        <f>VLOOKUP(B398,NCE!$B$13:$H$1145,7,FALSE)</f>
        <v>Exchange Online Archiving for Exchange Server</v>
      </c>
      <c r="D398">
        <f>VLOOKUP(B398,NCE!$B$13:$N$1145,11,FALSE)</f>
        <v>221.17977528089887</v>
      </c>
      <c r="E398" t="s">
        <v>894</v>
      </c>
      <c r="F398" t="str">
        <f>IFERROR(VLOOKUP(B398,NCE!$B$14:$J$1145,9,0),"")</f>
        <v>Annual</v>
      </c>
      <c r="G398" t="str">
        <f>IFERROR(VLOOKUP(B398,NCE!B:K,8,FALSE),"")</f>
        <v>P1YA</v>
      </c>
      <c r="H398" t="s">
        <v>12</v>
      </c>
    </row>
    <row r="399" spans="2:8" hidden="1" x14ac:dyDescent="0.35">
      <c r="B399" t="s">
        <v>490</v>
      </c>
      <c r="C399" t="str">
        <f>VLOOKUP(B399,NCE!$B$13:$H$1145,7,FALSE)</f>
        <v>Exchange Online Kiosk</v>
      </c>
      <c r="D399">
        <f>VLOOKUP(B399,NCE!$B$13:$N$1145,11,FALSE)</f>
        <v>14.786516853932584</v>
      </c>
      <c r="E399" t="s">
        <v>894</v>
      </c>
      <c r="F399" t="str">
        <f>IFERROR(VLOOKUP(B399,NCE!$B$14:$J$1145,9,0),"")</f>
        <v>Monthly</v>
      </c>
      <c r="G399" t="str">
        <f>IFERROR(VLOOKUP(B399,NCE!B:K,8,FALSE),"")</f>
        <v>P1MM</v>
      </c>
      <c r="H399" t="s">
        <v>12</v>
      </c>
    </row>
    <row r="400" spans="2:8" hidden="1" x14ac:dyDescent="0.35">
      <c r="B400" t="s">
        <v>491</v>
      </c>
      <c r="C400" t="str">
        <f>VLOOKUP(B400,NCE!$B$13:$H$1145,7,FALSE)</f>
        <v>Exchange Online Kiosk</v>
      </c>
      <c r="D400">
        <f>VLOOKUP(B400,NCE!$B$13:$N$1145,11,FALSE)</f>
        <v>12.940074906367039</v>
      </c>
      <c r="E400" t="s">
        <v>894</v>
      </c>
      <c r="F400" t="str">
        <f>IFERROR(VLOOKUP(B400,NCE!$B$14:$J$1145,9,0),"")</f>
        <v>Monthly</v>
      </c>
      <c r="G400" t="str">
        <f>IFERROR(VLOOKUP(B400,NCE!B:K,8,FALSE),"")</f>
        <v>P1YM</v>
      </c>
      <c r="H400" t="s">
        <v>12</v>
      </c>
    </row>
    <row r="401" spans="2:8" hidden="1" x14ac:dyDescent="0.35">
      <c r="B401" t="s">
        <v>492</v>
      </c>
      <c r="C401" t="str">
        <f>VLOOKUP(B401,NCE!$B$13:$H$1145,7,FALSE)</f>
        <v>Exchange Online Kiosk</v>
      </c>
      <c r="D401">
        <f>VLOOKUP(B401,NCE!$B$13:$N$1145,11,FALSE)</f>
        <v>147.87640449438203</v>
      </c>
      <c r="E401" t="s">
        <v>894</v>
      </c>
      <c r="F401" t="str">
        <f>IFERROR(VLOOKUP(B401,NCE!$B$14:$J$1145,9,0),"")</f>
        <v>Annual</v>
      </c>
      <c r="G401" t="str">
        <f>IFERROR(VLOOKUP(B401,NCE!B:K,8,FALSE),"")</f>
        <v>P1YA</v>
      </c>
      <c r="H401" t="s">
        <v>12</v>
      </c>
    </row>
    <row r="402" spans="2:8" hidden="1" x14ac:dyDescent="0.35">
      <c r="B402" t="s">
        <v>495</v>
      </c>
      <c r="C402" t="str">
        <f>VLOOKUP(B402,NCE!$B$13:$H$1145,7,FALSE)</f>
        <v>Built-in security Exchange on-premises mailboxes add-on</v>
      </c>
      <c r="D402">
        <f>VLOOKUP(B402,NCE!$B$13:$N$1145,11,FALSE)</f>
        <v>7.3258426966292127</v>
      </c>
      <c r="E402" t="s">
        <v>894</v>
      </c>
      <c r="F402" t="str">
        <f>IFERROR(VLOOKUP(B402,NCE!$B$14:$J$1145,9,0),"")</f>
        <v>Monthly</v>
      </c>
      <c r="G402" t="str">
        <f>IFERROR(VLOOKUP(B402,NCE!B:K,8,FALSE),"")</f>
        <v>P1MM</v>
      </c>
      <c r="H402" t="s">
        <v>12</v>
      </c>
    </row>
    <row r="403" spans="2:8" hidden="1" x14ac:dyDescent="0.35">
      <c r="B403" t="s">
        <v>496</v>
      </c>
      <c r="C403" t="str">
        <f>VLOOKUP(B403,NCE!$B$13:$H$1145,7,FALSE)</f>
        <v>Built-in security Exchange on-premises mailboxes add-on</v>
      </c>
      <c r="D403">
        <f>VLOOKUP(B403,NCE!$B$13:$N$1145,11,FALSE)</f>
        <v>6.416666666666667</v>
      </c>
      <c r="E403" t="s">
        <v>894</v>
      </c>
      <c r="F403" t="str">
        <f>IFERROR(VLOOKUP(B403,NCE!$B$14:$J$1145,9,0),"")</f>
        <v>Monthly</v>
      </c>
      <c r="G403" t="str">
        <f>IFERROR(VLOOKUP(B403,NCE!B:K,8,FALSE),"")</f>
        <v>P1YM</v>
      </c>
      <c r="H403" t="s">
        <v>12</v>
      </c>
    </row>
    <row r="404" spans="2:8" hidden="1" x14ac:dyDescent="0.35">
      <c r="B404" t="s">
        <v>497</v>
      </c>
      <c r="C404" t="str">
        <f>VLOOKUP(B404,NCE!$B$13:$H$1145,7,FALSE)</f>
        <v>Built-in security Exchange on-premises mailboxes add-on</v>
      </c>
      <c r="D404">
        <f>VLOOKUP(B404,NCE!$B$13:$N$1145,11,FALSE)</f>
        <v>73.303370786516851</v>
      </c>
      <c r="E404" t="s">
        <v>894</v>
      </c>
      <c r="F404" t="str">
        <f>IFERROR(VLOOKUP(B404,NCE!$B$14:$J$1145,9,0),"")</f>
        <v>Annual</v>
      </c>
      <c r="G404" t="str">
        <f>IFERROR(VLOOKUP(B404,NCE!B:K,8,FALSE),"")</f>
        <v>P1YA</v>
      </c>
      <c r="H404" t="s">
        <v>12</v>
      </c>
    </row>
    <row r="405" spans="2:8" hidden="1" x14ac:dyDescent="0.35">
      <c r="B405" t="s">
        <v>500</v>
      </c>
      <c r="C405" t="str">
        <f>VLOOKUP(B405,NCE!$B$13:$H$1145,7,FALSE)</f>
        <v>Microsoft 365 Apps for business</v>
      </c>
      <c r="D405">
        <f>VLOOKUP(B405,NCE!$B$13:$N$1145,11,FALSE)</f>
        <v>60.696629213483149</v>
      </c>
      <c r="E405" t="s">
        <v>894</v>
      </c>
      <c r="F405" t="str">
        <f>IFERROR(VLOOKUP(B405,NCE!$B$14:$J$1145,9,0),"")</f>
        <v>Monthly</v>
      </c>
      <c r="G405" t="str">
        <f>IFERROR(VLOOKUP(B405,NCE!B:K,8,FALSE),"")</f>
        <v>P1MM</v>
      </c>
      <c r="H405" t="s">
        <v>12</v>
      </c>
    </row>
    <row r="406" spans="2:8" hidden="1" x14ac:dyDescent="0.35">
      <c r="B406" t="s">
        <v>501</v>
      </c>
      <c r="C406" t="str">
        <f>VLOOKUP(B406,NCE!$B$13:$H$1145,7,FALSE)</f>
        <v>Microsoft 365 Apps for business</v>
      </c>
      <c r="D406">
        <f>VLOOKUP(B406,NCE!$B$13:$N$1145,11,FALSE)</f>
        <v>53.112359550561798</v>
      </c>
      <c r="E406" t="s">
        <v>894</v>
      </c>
      <c r="F406" t="str">
        <f>IFERROR(VLOOKUP(B406,NCE!$B$14:$J$1145,9,0),"")</f>
        <v>Monthly</v>
      </c>
      <c r="G406" t="str">
        <f>IFERROR(VLOOKUP(B406,NCE!B:K,8,FALSE),"")</f>
        <v>P1YM</v>
      </c>
      <c r="H406" t="s">
        <v>12</v>
      </c>
    </row>
    <row r="407" spans="2:8" hidden="1" x14ac:dyDescent="0.35">
      <c r="B407" t="s">
        <v>502</v>
      </c>
      <c r="C407" t="str">
        <f>VLOOKUP(B407,NCE!$B$13:$H$1145,7,FALSE)</f>
        <v>Microsoft 365 Apps for business</v>
      </c>
      <c r="D407">
        <f>VLOOKUP(B407,NCE!$B$13:$N$1145,11,FALSE)</f>
        <v>606.96629213483152</v>
      </c>
      <c r="E407" t="s">
        <v>894</v>
      </c>
      <c r="F407" t="str">
        <f>IFERROR(VLOOKUP(B407,NCE!$B$14:$J$1145,9,0),"")</f>
        <v>Annual</v>
      </c>
      <c r="G407" t="str">
        <f>IFERROR(VLOOKUP(B407,NCE!B:K,8,FALSE),"")</f>
        <v>P1YA</v>
      </c>
      <c r="H407" t="s">
        <v>12</v>
      </c>
    </row>
    <row r="408" spans="2:8" hidden="1" x14ac:dyDescent="0.35">
      <c r="B408" t="s">
        <v>505</v>
      </c>
      <c r="C408" t="str">
        <f>VLOOKUP(B408,NCE!$B$13:$H$1145,7,FALSE)</f>
        <v>Microsoft 365 Apps for enterprise</v>
      </c>
      <c r="D408">
        <f>VLOOKUP(B408,NCE!$B$13:$N$1145,11,FALSE)</f>
        <v>88.348314606741567</v>
      </c>
      <c r="E408" t="s">
        <v>894</v>
      </c>
      <c r="F408" t="str">
        <f>IFERROR(VLOOKUP(B408,NCE!$B$14:$J$1145,9,0),"")</f>
        <v>Monthly</v>
      </c>
      <c r="G408" t="str">
        <f>IFERROR(VLOOKUP(B408,NCE!B:K,8,FALSE),"")</f>
        <v>P1MM</v>
      </c>
      <c r="H408" t="s">
        <v>12</v>
      </c>
    </row>
    <row r="409" spans="2:8" hidden="1" x14ac:dyDescent="0.35">
      <c r="B409" t="s">
        <v>506</v>
      </c>
      <c r="C409" t="str">
        <f>VLOOKUP(B409,NCE!$B$13:$H$1145,7,FALSE)</f>
        <v>Microsoft 365 Apps for enterprise</v>
      </c>
      <c r="D409">
        <f>VLOOKUP(B409,NCE!$B$13:$N$1145,11,FALSE)</f>
        <v>77.303370786516851</v>
      </c>
      <c r="E409" t="s">
        <v>894</v>
      </c>
      <c r="F409" t="str">
        <f>IFERROR(VLOOKUP(B409,NCE!$B$14:$J$1145,9,0),"")</f>
        <v>Monthly</v>
      </c>
      <c r="G409" t="str">
        <f>IFERROR(VLOOKUP(B409,NCE!B:K,8,FALSE),"")</f>
        <v>P1YM</v>
      </c>
      <c r="H409" t="s">
        <v>12</v>
      </c>
    </row>
    <row r="410" spans="2:8" hidden="1" x14ac:dyDescent="0.35">
      <c r="B410" t="s">
        <v>507</v>
      </c>
      <c r="C410" t="str">
        <f>VLOOKUP(B410,NCE!$B$13:$H$1145,7,FALSE)</f>
        <v>Microsoft 365 Apps for enterprise</v>
      </c>
      <c r="D410">
        <f>VLOOKUP(B410,NCE!$B$13:$N$1145,11,FALSE)</f>
        <v>883.43820224719104</v>
      </c>
      <c r="E410" t="s">
        <v>894</v>
      </c>
      <c r="F410" t="str">
        <f>IFERROR(VLOOKUP(B410,NCE!$B$14:$J$1145,9,0),"")</f>
        <v>Annual</v>
      </c>
      <c r="G410" t="str">
        <f>IFERROR(VLOOKUP(B410,NCE!B:K,8,FALSE),"")</f>
        <v>P1YA</v>
      </c>
      <c r="H410" t="s">
        <v>12</v>
      </c>
    </row>
    <row r="411" spans="2:8" hidden="1" x14ac:dyDescent="0.35">
      <c r="B411" t="s">
        <v>511</v>
      </c>
      <c r="C411" t="str">
        <f>VLOOKUP(B411,NCE!$B$13:$H$1145,7,FALSE)</f>
        <v>Extended Dial-out Minutes to USA/CAN</v>
      </c>
      <c r="D411">
        <f>VLOOKUP(B411,NCE!$B$13:$N$1145,11,FALSE)</f>
        <v>36.80898876404494</v>
      </c>
      <c r="E411" t="s">
        <v>894</v>
      </c>
      <c r="F411" t="str">
        <f>IFERROR(VLOOKUP(B411,NCE!$B$14:$J$1145,9,0),"")</f>
        <v>Monthly</v>
      </c>
      <c r="G411" t="str">
        <f>IFERROR(VLOOKUP(B411,NCE!B:K,8,FALSE),"")</f>
        <v>P1MM</v>
      </c>
      <c r="H411" t="s">
        <v>12</v>
      </c>
    </row>
    <row r="412" spans="2:8" hidden="1" x14ac:dyDescent="0.35">
      <c r="B412" t="s">
        <v>512</v>
      </c>
      <c r="C412" t="str">
        <f>VLOOKUP(B412,NCE!$B$13:$H$1145,7,FALSE)</f>
        <v>Extended Dial-out Minutes to USA/CAN</v>
      </c>
      <c r="D412">
        <f>VLOOKUP(B412,NCE!$B$13:$N$1145,11,FALSE)</f>
        <v>32.215355805243448</v>
      </c>
      <c r="E412" t="s">
        <v>894</v>
      </c>
      <c r="F412" t="str">
        <f>IFERROR(VLOOKUP(B412,NCE!$B$14:$J$1145,9,0),"")</f>
        <v>Monthly</v>
      </c>
      <c r="G412" t="str">
        <f>IFERROR(VLOOKUP(B412,NCE!B:K,8,FALSE),"")</f>
        <v>P1YM</v>
      </c>
      <c r="H412" t="s">
        <v>12</v>
      </c>
    </row>
    <row r="413" spans="2:8" hidden="1" x14ac:dyDescent="0.35">
      <c r="B413" t="s">
        <v>513</v>
      </c>
      <c r="C413" t="str">
        <f>VLOOKUP(B413,NCE!$B$13:$H$1145,7,FALSE)</f>
        <v>Extended Dial-out Minutes to USA/CAN</v>
      </c>
      <c r="D413">
        <f>VLOOKUP(B413,NCE!$B$13:$N$1145,11,FALSE)</f>
        <v>368.10112359550561</v>
      </c>
      <c r="E413" t="s">
        <v>894</v>
      </c>
      <c r="F413" t="str">
        <f>IFERROR(VLOOKUP(B413,NCE!$B$14:$J$1145,9,0),"")</f>
        <v>Annual</v>
      </c>
      <c r="G413" t="str">
        <f>IFERROR(VLOOKUP(B413,NCE!B:K,8,FALSE),"")</f>
        <v>P1YA</v>
      </c>
      <c r="H413" t="s">
        <v>12</v>
      </c>
    </row>
    <row r="414" spans="2:8" hidden="1" x14ac:dyDescent="0.35">
      <c r="B414" t="s">
        <v>514</v>
      </c>
      <c r="C414" t="str">
        <f>VLOOKUP(B414,NCE!$B$13:$H$1145,7,FALSE)</f>
        <v>Microsoft 365 Audio Conferencing</v>
      </c>
      <c r="D414">
        <f>VLOOKUP(B414,NCE!$B$13:$N$1145,11,FALSE)</f>
        <v>22.988764044943821</v>
      </c>
      <c r="E414" t="s">
        <v>894</v>
      </c>
      <c r="F414" t="str">
        <f>IFERROR(VLOOKUP(B414,NCE!$B$14:$J$1145,9,0),"")</f>
        <v>Monthly</v>
      </c>
      <c r="G414" t="str">
        <f>IFERROR(VLOOKUP(B414,NCE!B:K,8,FALSE),"")</f>
        <v>P1MM</v>
      </c>
      <c r="H414" t="s">
        <v>12</v>
      </c>
    </row>
    <row r="415" spans="2:8" hidden="1" x14ac:dyDescent="0.35">
      <c r="B415" t="s">
        <v>515</v>
      </c>
      <c r="C415" t="str">
        <f>VLOOKUP(B415,NCE!$B$13:$H$1145,7,FALSE)</f>
        <v>Microsoft 365 Audio Conferencing</v>
      </c>
      <c r="D415">
        <f>VLOOKUP(B415,NCE!$B$13:$N$1145,11,FALSE)</f>
        <v>20.119850187265918</v>
      </c>
      <c r="E415" t="s">
        <v>894</v>
      </c>
      <c r="F415" t="str">
        <f>IFERROR(VLOOKUP(B415,NCE!$B$14:$J$1145,9,0),"")</f>
        <v>Monthly</v>
      </c>
      <c r="G415" t="str">
        <f>IFERROR(VLOOKUP(B415,NCE!B:K,8,FALSE),"")</f>
        <v>P1YM</v>
      </c>
      <c r="H415" t="s">
        <v>12</v>
      </c>
    </row>
    <row r="416" spans="2:8" hidden="1" x14ac:dyDescent="0.35">
      <c r="B416" t="s">
        <v>516</v>
      </c>
      <c r="C416" t="str">
        <f>VLOOKUP(B416,NCE!$B$13:$H$1145,7,FALSE)</f>
        <v>Microsoft 365 Audio Conferencing</v>
      </c>
      <c r="D416">
        <f>VLOOKUP(B416,NCE!$B$13:$N$1145,11,FALSE)</f>
        <v>229.85393258426964</v>
      </c>
      <c r="E416" t="s">
        <v>894</v>
      </c>
      <c r="F416" t="str">
        <f>IFERROR(VLOOKUP(B416,NCE!$B$14:$J$1145,9,0),"")</f>
        <v>Annual</v>
      </c>
      <c r="G416" t="str">
        <f>IFERROR(VLOOKUP(B416,NCE!B:K,8,FALSE),"")</f>
        <v>P1YA</v>
      </c>
      <c r="H416" t="s">
        <v>12</v>
      </c>
    </row>
    <row r="417" spans="2:8" hidden="1" x14ac:dyDescent="0.35">
      <c r="B417" t="s">
        <v>519</v>
      </c>
      <c r="C417" t="str">
        <f>VLOOKUP(B417,NCE!$B$13:$H$1145,7,FALSE)</f>
        <v>Microsoft 365 Business Basic</v>
      </c>
      <c r="D417">
        <f>VLOOKUP(B417,NCE!$B$13:$N$1145,11,FALSE)</f>
        <v>36.786516853932589</v>
      </c>
      <c r="E417" t="s">
        <v>894</v>
      </c>
      <c r="F417" t="str">
        <f>IFERROR(VLOOKUP(B417,NCE!$B$14:$J$1145,9,0),"")</f>
        <v>Monthly</v>
      </c>
      <c r="G417" t="str">
        <f>IFERROR(VLOOKUP(B417,NCE!B:K,8,FALSE),"")</f>
        <v>P1MM</v>
      </c>
      <c r="H417" t="s">
        <v>12</v>
      </c>
    </row>
    <row r="418" spans="2:8" hidden="1" x14ac:dyDescent="0.35">
      <c r="B418" t="s">
        <v>520</v>
      </c>
      <c r="C418" t="str">
        <f>VLOOKUP(B418,NCE!$B$13:$H$1145,7,FALSE)</f>
        <v>Microsoft 365 Business Basic</v>
      </c>
      <c r="D418">
        <f>VLOOKUP(B418,NCE!$B$13:$N$1145,11,FALSE)</f>
        <v>32.176029962546814</v>
      </c>
      <c r="E418" t="s">
        <v>894</v>
      </c>
      <c r="F418" t="str">
        <f>IFERROR(VLOOKUP(B418,NCE!$B$14:$J$1145,9,0),"")</f>
        <v>Monthly</v>
      </c>
      <c r="G418" t="str">
        <f>IFERROR(VLOOKUP(B418,NCE!B:K,8,FALSE),"")</f>
        <v>P1YM</v>
      </c>
      <c r="H418" t="s">
        <v>12</v>
      </c>
    </row>
    <row r="419" spans="2:8" hidden="1" x14ac:dyDescent="0.35">
      <c r="B419" t="s">
        <v>521</v>
      </c>
      <c r="C419" t="str">
        <f>VLOOKUP(B419,NCE!$B$13:$H$1145,7,FALSE)</f>
        <v>Microsoft 365 Business Basic</v>
      </c>
      <c r="D419">
        <f>VLOOKUP(B419,NCE!$B$13:$N$1145,11,FALSE)</f>
        <v>367.77528089887642</v>
      </c>
      <c r="E419" t="s">
        <v>894</v>
      </c>
      <c r="F419" t="str">
        <f>IFERROR(VLOOKUP(B419,NCE!$B$14:$J$1145,9,0),"")</f>
        <v>Annual</v>
      </c>
      <c r="G419" t="str">
        <f>IFERROR(VLOOKUP(B419,NCE!B:K,8,FALSE),"")</f>
        <v>P1YA</v>
      </c>
      <c r="H419" t="s">
        <v>12</v>
      </c>
    </row>
    <row r="420" spans="2:8" hidden="1" x14ac:dyDescent="0.35">
      <c r="B420" t="s">
        <v>524</v>
      </c>
      <c r="C420" t="str">
        <f>VLOOKUP(B420,NCE!$B$13:$H$1145,7,FALSE)</f>
        <v>Microsoft 365 Business Premium</v>
      </c>
      <c r="D420">
        <f>VLOOKUP(B420,NCE!$B$13:$N$1145,11,FALSE)</f>
        <v>162.02247191011236</v>
      </c>
      <c r="E420" t="s">
        <v>894</v>
      </c>
      <c r="F420" t="str">
        <f>IFERROR(VLOOKUP(B420,NCE!$B$14:$J$1145,9,0),"")</f>
        <v>Monthly</v>
      </c>
      <c r="G420" t="str">
        <f>IFERROR(VLOOKUP(B420,NCE!B:K,8,FALSE),"")</f>
        <v>P1MM</v>
      </c>
      <c r="H420" t="s">
        <v>12</v>
      </c>
    </row>
    <row r="421" spans="2:8" hidden="1" x14ac:dyDescent="0.35">
      <c r="B421" t="s">
        <v>525</v>
      </c>
      <c r="C421" t="str">
        <f>VLOOKUP(B421,NCE!$B$13:$H$1145,7,FALSE)</f>
        <v>Microsoft 365 Business Premium</v>
      </c>
      <c r="D421">
        <f>VLOOKUP(B421,NCE!$B$13:$N$1145,11,FALSE)</f>
        <v>141.77434456928839</v>
      </c>
      <c r="E421" t="s">
        <v>894</v>
      </c>
      <c r="F421" t="str">
        <f>IFERROR(VLOOKUP(B421,NCE!$B$14:$J$1145,9,0),"")</f>
        <v>Monthly</v>
      </c>
      <c r="G421" t="str">
        <f>IFERROR(VLOOKUP(B421,NCE!B:K,8,FALSE),"")</f>
        <v>P1YM</v>
      </c>
      <c r="H421" t="s">
        <v>12</v>
      </c>
    </row>
    <row r="422" spans="2:8" hidden="1" x14ac:dyDescent="0.35">
      <c r="B422" t="s">
        <v>526</v>
      </c>
      <c r="C422" t="str">
        <f>VLOOKUP(B422,NCE!$B$13:$H$1145,7,FALSE)</f>
        <v>Microsoft 365 Business Premium</v>
      </c>
      <c r="D422">
        <f>VLOOKUP(B422,NCE!$B$13:$N$1145,11,FALSE)</f>
        <v>1620.2696629213483</v>
      </c>
      <c r="E422" t="s">
        <v>894</v>
      </c>
      <c r="F422" t="str">
        <f>IFERROR(VLOOKUP(B422,NCE!$B$14:$J$1145,9,0),"")</f>
        <v>Annual</v>
      </c>
      <c r="G422" t="str">
        <f>IFERROR(VLOOKUP(B422,NCE!B:K,8,FALSE),"")</f>
        <v>P1YA</v>
      </c>
      <c r="H422" t="s">
        <v>12</v>
      </c>
    </row>
    <row r="423" spans="2:8" hidden="1" x14ac:dyDescent="0.35">
      <c r="B423" t="s">
        <v>529</v>
      </c>
      <c r="C423" t="str">
        <f>VLOOKUP(B423,NCE!$B$13:$H$1145,7,FALSE)</f>
        <v>Microsoft 365 Business Standard</v>
      </c>
      <c r="D423">
        <f>VLOOKUP(B423,NCE!$B$13:$N$1145,11,FALSE)</f>
        <v>92.078651685393254</v>
      </c>
      <c r="E423" t="s">
        <v>894</v>
      </c>
      <c r="F423" t="str">
        <f>IFERROR(VLOOKUP(B423,NCE!$B$14:$J$1145,9,0),"")</f>
        <v>Monthly</v>
      </c>
      <c r="G423" t="str">
        <f>IFERROR(VLOOKUP(B423,NCE!B:K,8,FALSE),"")</f>
        <v>P1MM</v>
      </c>
      <c r="H423" t="s">
        <v>12</v>
      </c>
    </row>
    <row r="424" spans="2:8" hidden="1" x14ac:dyDescent="0.35">
      <c r="B424" t="s">
        <v>530</v>
      </c>
      <c r="C424" t="str">
        <f>VLOOKUP(B424,NCE!$B$13:$H$1145,7,FALSE)</f>
        <v>Microsoft 365 Business Standard</v>
      </c>
      <c r="D424">
        <f>VLOOKUP(B424,NCE!$B$13:$N$1145,11,FALSE)</f>
        <v>920.7303370786517</v>
      </c>
      <c r="E424" t="s">
        <v>894</v>
      </c>
      <c r="F424" t="str">
        <f>IFERROR(VLOOKUP(B424,NCE!$B$14:$J$1145,9,0),"")</f>
        <v>Annual</v>
      </c>
      <c r="G424" t="str">
        <f>IFERROR(VLOOKUP(B424,NCE!B:K,8,FALSE),"")</f>
        <v>P1YA</v>
      </c>
      <c r="H424" t="s">
        <v>12</v>
      </c>
    </row>
    <row r="425" spans="2:8" hidden="1" x14ac:dyDescent="0.35">
      <c r="B425" t="s">
        <v>531</v>
      </c>
      <c r="C425" t="str">
        <f>VLOOKUP(B425,NCE!$B$13:$H$1145,7,FALSE)</f>
        <v>Microsoft 365 Business Standard</v>
      </c>
      <c r="D425">
        <f>VLOOKUP(B425,NCE!$B$13:$N$1145,11,FALSE)</f>
        <v>80.558052434456926</v>
      </c>
      <c r="E425" t="s">
        <v>894</v>
      </c>
      <c r="F425" t="str">
        <f>IFERROR(VLOOKUP(B425,NCE!$B$14:$J$1145,9,0),"")</f>
        <v>Monthly</v>
      </c>
      <c r="G425" t="str">
        <f>IFERROR(VLOOKUP(B425,NCE!B:K,8,FALSE),"")</f>
        <v>P1YM</v>
      </c>
      <c r="H425" t="s">
        <v>12</v>
      </c>
    </row>
    <row r="426" spans="2:8" hidden="1" x14ac:dyDescent="0.35">
      <c r="B426" t="s">
        <v>534</v>
      </c>
      <c r="C426" t="str">
        <f>VLOOKUP(B426,NCE!$B$13:$H$1145,7,FALSE)</f>
        <v>Microsoft Teams Domestic and International Calling Plan</v>
      </c>
      <c r="D426">
        <f>VLOOKUP(B426,NCE!$B$13:$N$1145,11,FALSE)</f>
        <v>220.85393258426967</v>
      </c>
      <c r="E426" t="s">
        <v>894</v>
      </c>
      <c r="F426" t="str">
        <f>IFERROR(VLOOKUP(B426,NCE!$B$14:$J$1145,9,0),"")</f>
        <v>Monthly</v>
      </c>
      <c r="G426" t="str">
        <f>IFERROR(VLOOKUP(B426,NCE!B:K,8,FALSE),"")</f>
        <v>P1MM</v>
      </c>
      <c r="H426" t="s">
        <v>12</v>
      </c>
    </row>
    <row r="427" spans="2:8" hidden="1" x14ac:dyDescent="0.35">
      <c r="B427" t="s">
        <v>535</v>
      </c>
      <c r="C427" t="str">
        <f>VLOOKUP(B427,NCE!$B$13:$H$1145,7,FALSE)</f>
        <v>Microsoft Teams Domestic and International Calling Plan</v>
      </c>
      <c r="D427">
        <f>VLOOKUP(B427,NCE!$B$13:$N$1145,11,FALSE)</f>
        <v>193.25093632958803</v>
      </c>
      <c r="E427" t="s">
        <v>894</v>
      </c>
      <c r="F427" t="str">
        <f>IFERROR(VLOOKUP(B427,NCE!$B$14:$J$1145,9,0),"")</f>
        <v>Monthly</v>
      </c>
      <c r="G427" t="str">
        <f>IFERROR(VLOOKUP(B427,NCE!B:K,8,FALSE),"")</f>
        <v>P1YM</v>
      </c>
      <c r="H427" t="s">
        <v>12</v>
      </c>
    </row>
    <row r="428" spans="2:8" hidden="1" x14ac:dyDescent="0.35">
      <c r="B428" t="s">
        <v>536</v>
      </c>
      <c r="C428" t="str">
        <f>VLOOKUP(B428,NCE!$B$13:$H$1145,7,FALSE)</f>
        <v>Microsoft Teams Domestic and International Calling Plan</v>
      </c>
      <c r="D428">
        <f>VLOOKUP(B428,NCE!$B$13:$N$1145,11,FALSE)</f>
        <v>2208.5842696629215</v>
      </c>
      <c r="E428" t="s">
        <v>894</v>
      </c>
      <c r="F428" t="str">
        <f>IFERROR(VLOOKUP(B428,NCE!$B$14:$J$1145,9,0),"")</f>
        <v>Annual</v>
      </c>
      <c r="G428" t="str">
        <f>IFERROR(VLOOKUP(B428,NCE!B:K,8,FALSE),"")</f>
        <v>P1YA</v>
      </c>
      <c r="H428" t="s">
        <v>12</v>
      </c>
    </row>
    <row r="429" spans="2:8" hidden="1" x14ac:dyDescent="0.35">
      <c r="B429" t="s">
        <v>540</v>
      </c>
      <c r="C429" t="str">
        <f>VLOOKUP(B429,NCE!$B$13:$H$1145,7,FALSE)</f>
        <v>Microsoft Teams Domestic Calling Plan (120 min)</v>
      </c>
      <c r="D429">
        <f>VLOOKUP(B429,NCE!$B$13:$N$1145,11,FALSE)</f>
        <v>44.235955056179769</v>
      </c>
      <c r="E429" t="s">
        <v>894</v>
      </c>
      <c r="F429" t="str">
        <f>IFERROR(VLOOKUP(B429,NCE!$B$14:$J$1145,9,0),"")</f>
        <v>Monthly</v>
      </c>
      <c r="G429" t="str">
        <f>IFERROR(VLOOKUP(B429,NCE!B:K,8,FALSE),"")</f>
        <v>P1MM</v>
      </c>
      <c r="H429" t="s">
        <v>12</v>
      </c>
    </row>
    <row r="430" spans="2:8" hidden="1" x14ac:dyDescent="0.35">
      <c r="B430" t="s">
        <v>541</v>
      </c>
      <c r="C430" t="str">
        <f>VLOOKUP(B430,NCE!$B$13:$H$1145,7,FALSE)</f>
        <v>Microsoft Teams Domestic Calling Plan (120 min)</v>
      </c>
      <c r="D430">
        <f>VLOOKUP(B430,NCE!$B$13:$N$1145,11,FALSE)</f>
        <v>38.711610486891381</v>
      </c>
      <c r="E430" t="s">
        <v>894</v>
      </c>
      <c r="F430" t="str">
        <f>IFERROR(VLOOKUP(B430,NCE!$B$14:$J$1145,9,0),"")</f>
        <v>Monthly</v>
      </c>
      <c r="G430" t="str">
        <f>IFERROR(VLOOKUP(B430,NCE!B:K,8,FALSE),"")</f>
        <v>P1YM</v>
      </c>
      <c r="H430" t="s">
        <v>12</v>
      </c>
    </row>
    <row r="431" spans="2:8" hidden="1" x14ac:dyDescent="0.35">
      <c r="B431" t="s">
        <v>542</v>
      </c>
      <c r="C431" t="str">
        <f>VLOOKUP(B431,NCE!$B$13:$H$1145,7,FALSE)</f>
        <v>Microsoft Teams Domestic Calling Plan (120 min)</v>
      </c>
      <c r="D431">
        <f>VLOOKUP(B431,NCE!$B$13:$N$1145,11,FALSE)</f>
        <v>442.35955056179773</v>
      </c>
      <c r="E431" t="s">
        <v>894</v>
      </c>
      <c r="F431" t="str">
        <f>IFERROR(VLOOKUP(B431,NCE!$B$14:$J$1145,9,0),"")</f>
        <v>Annual</v>
      </c>
      <c r="G431" t="str">
        <f>IFERROR(VLOOKUP(B431,NCE!B:K,8,FALSE),"")</f>
        <v>P1YA</v>
      </c>
      <c r="H431" t="s">
        <v>12</v>
      </c>
    </row>
    <row r="432" spans="2:8" hidden="1" x14ac:dyDescent="0.35">
      <c r="B432" t="s">
        <v>543</v>
      </c>
      <c r="C432" t="str">
        <f>VLOOKUP(B432,NCE!$B$13:$H$1145,7,FALSE)</f>
        <v>Microsoft Teams Domestic Calling Plan</v>
      </c>
      <c r="D432">
        <f>VLOOKUP(B432,NCE!$B$13:$N$1145,11,FALSE)</f>
        <v>110.42696629213484</v>
      </c>
      <c r="E432" t="s">
        <v>894</v>
      </c>
      <c r="F432" t="str">
        <f>IFERROR(VLOOKUP(B432,NCE!$B$14:$J$1145,9,0),"")</f>
        <v>Monthly</v>
      </c>
      <c r="G432" t="str">
        <f>IFERROR(VLOOKUP(B432,NCE!B:K,8,FALSE),"")</f>
        <v>P1MM</v>
      </c>
      <c r="H432" t="s">
        <v>12</v>
      </c>
    </row>
    <row r="433" spans="2:8" hidden="1" x14ac:dyDescent="0.35">
      <c r="B433" t="s">
        <v>544</v>
      </c>
      <c r="C433" t="str">
        <f>VLOOKUP(B433,NCE!$B$13:$H$1145,7,FALSE)</f>
        <v>Microsoft Teams Domestic Calling Plan</v>
      </c>
      <c r="D433">
        <f>VLOOKUP(B433,NCE!$B$13:$N$1145,11,FALSE)</f>
        <v>96.632958801498134</v>
      </c>
      <c r="E433" t="s">
        <v>894</v>
      </c>
      <c r="F433" t="str">
        <f>IFERROR(VLOOKUP(B433,NCE!$B$14:$J$1145,9,0),"")</f>
        <v>Monthly</v>
      </c>
      <c r="G433" t="str">
        <f>IFERROR(VLOOKUP(B433,NCE!B:K,8,FALSE),"")</f>
        <v>P1YM</v>
      </c>
      <c r="H433" t="s">
        <v>12</v>
      </c>
    </row>
    <row r="434" spans="2:8" hidden="1" x14ac:dyDescent="0.35">
      <c r="B434" t="s">
        <v>545</v>
      </c>
      <c r="C434" t="str">
        <f>VLOOKUP(B434,NCE!$B$13:$H$1145,7,FALSE)</f>
        <v>Microsoft Teams Domestic Calling Plan</v>
      </c>
      <c r="D434">
        <f>VLOOKUP(B434,NCE!$B$13:$N$1145,11,FALSE)</f>
        <v>1104.2921348314608</v>
      </c>
      <c r="E434" t="s">
        <v>894</v>
      </c>
      <c r="F434" t="str">
        <f>IFERROR(VLOOKUP(B434,NCE!$B$14:$J$1145,9,0),"")</f>
        <v>Annual</v>
      </c>
      <c r="G434" t="str">
        <f>IFERROR(VLOOKUP(B434,NCE!B:K,8,FALSE),"")</f>
        <v>P1YA</v>
      </c>
      <c r="H434" t="s">
        <v>12</v>
      </c>
    </row>
    <row r="435" spans="2:8" hidden="1" x14ac:dyDescent="0.35">
      <c r="B435" t="s">
        <v>547</v>
      </c>
      <c r="C435" t="str">
        <f>VLOOKUP(B435,NCE!$B$13:$H$1145,7,FALSE)</f>
        <v>Microsoft 365 E3 - Unattended License</v>
      </c>
      <c r="D435">
        <f>VLOOKUP(B435,NCE!$B$13:$N$1145,11,FALSE)</f>
        <v>265.03370786516854</v>
      </c>
      <c r="E435" t="s">
        <v>894</v>
      </c>
      <c r="F435" t="str">
        <f>IFERROR(VLOOKUP(B435,NCE!$B$14:$J$1145,9,0),"")</f>
        <v>Monthly</v>
      </c>
      <c r="G435" t="str">
        <f>IFERROR(VLOOKUP(B435,NCE!B:K,8,FALSE),"")</f>
        <v>P1MM</v>
      </c>
      <c r="H435" t="s">
        <v>12</v>
      </c>
    </row>
    <row r="436" spans="2:8" hidden="1" x14ac:dyDescent="0.35">
      <c r="B436" t="s">
        <v>548</v>
      </c>
      <c r="C436" t="str">
        <f>VLOOKUP(B436,NCE!$B$13:$H$1145,7,FALSE)</f>
        <v>Microsoft 365 E3 - Unattended License</v>
      </c>
      <c r="D436">
        <f>VLOOKUP(B436,NCE!$B$13:$N$1145,11,FALSE)</f>
        <v>231.89606741573036</v>
      </c>
      <c r="E436" t="s">
        <v>894</v>
      </c>
      <c r="F436" t="str">
        <f>IFERROR(VLOOKUP(B436,NCE!$B$14:$J$1145,9,0),"")</f>
        <v>Monthly</v>
      </c>
      <c r="G436" t="str">
        <f>IFERROR(VLOOKUP(B436,NCE!B:K,8,FALSE),"")</f>
        <v>P1YM</v>
      </c>
      <c r="H436" t="s">
        <v>12</v>
      </c>
    </row>
    <row r="437" spans="2:8" hidden="1" x14ac:dyDescent="0.35">
      <c r="B437" t="s">
        <v>549</v>
      </c>
      <c r="C437" t="str">
        <f>VLOOKUP(B437,NCE!$B$13:$H$1145,7,FALSE)</f>
        <v>Microsoft 365 E3 - Unattended License</v>
      </c>
      <c r="D437">
        <f>VLOOKUP(B437,NCE!$B$13:$N$1145,11,FALSE)</f>
        <v>2650.303370786517</v>
      </c>
      <c r="E437" t="s">
        <v>894</v>
      </c>
      <c r="F437" t="str">
        <f>IFERROR(VLOOKUP(B437,NCE!$B$14:$J$1145,9,0),"")</f>
        <v>Annual</v>
      </c>
      <c r="G437" t="str">
        <f>IFERROR(VLOOKUP(B437,NCE!B:K,8,FALSE),"")</f>
        <v>P1YA</v>
      </c>
      <c r="H437" t="s">
        <v>12</v>
      </c>
    </row>
    <row r="438" spans="2:8" hidden="1" x14ac:dyDescent="0.35">
      <c r="B438" t="s">
        <v>550</v>
      </c>
      <c r="C438" t="str">
        <f>VLOOKUP(B438,NCE!$B$13:$H$1145,7,FALSE)</f>
        <v>Microsoft 365 E3</v>
      </c>
      <c r="D438">
        <f>VLOOKUP(B438,NCE!$B$13:$N$1145,11,FALSE)</f>
        <v>265.03370786516854</v>
      </c>
      <c r="E438" t="s">
        <v>894</v>
      </c>
      <c r="F438" t="str">
        <f>IFERROR(VLOOKUP(B438,NCE!$B$14:$J$1145,9,0),"")</f>
        <v>Monthly</v>
      </c>
      <c r="G438" t="str">
        <f>IFERROR(VLOOKUP(B438,NCE!B:K,8,FALSE),"")</f>
        <v>P1MM</v>
      </c>
      <c r="H438" t="s">
        <v>12</v>
      </c>
    </row>
    <row r="439" spans="2:8" hidden="1" x14ac:dyDescent="0.35">
      <c r="B439" t="s">
        <v>551</v>
      </c>
      <c r="C439" t="str">
        <f>VLOOKUP(B439,NCE!$B$13:$H$1145,7,FALSE)</f>
        <v>Microsoft 365 E3</v>
      </c>
      <c r="D439">
        <f>VLOOKUP(B439,NCE!$B$13:$N$1145,11,FALSE)</f>
        <v>231.89606741573036</v>
      </c>
      <c r="E439" t="s">
        <v>894</v>
      </c>
      <c r="F439" t="str">
        <f>IFERROR(VLOOKUP(B439,NCE!$B$14:$J$1145,9,0),"")</f>
        <v>Monthly</v>
      </c>
      <c r="G439" t="str">
        <f>IFERROR(VLOOKUP(B439,NCE!B:K,8,FALSE),"")</f>
        <v>P1YM</v>
      </c>
      <c r="H439" t="s">
        <v>12</v>
      </c>
    </row>
    <row r="440" spans="2:8" hidden="1" x14ac:dyDescent="0.35">
      <c r="B440" t="s">
        <v>552</v>
      </c>
      <c r="C440" t="str">
        <f>VLOOKUP(B440,NCE!$B$13:$H$1145,7,FALSE)</f>
        <v>Microsoft 365 E3</v>
      </c>
      <c r="D440">
        <f>VLOOKUP(B440,NCE!$B$13:$N$1145,11,FALSE)</f>
        <v>2650.303370786517</v>
      </c>
      <c r="E440" t="s">
        <v>894</v>
      </c>
      <c r="F440" t="str">
        <f>IFERROR(VLOOKUP(B440,NCE!$B$14:$J$1145,9,0),"")</f>
        <v>Annual</v>
      </c>
      <c r="G440" t="str">
        <f>IFERROR(VLOOKUP(B440,NCE!B:K,8,FALSE),"")</f>
        <v>P1YA</v>
      </c>
      <c r="H440" t="s">
        <v>12</v>
      </c>
    </row>
    <row r="441" spans="2:8" hidden="1" x14ac:dyDescent="0.35">
      <c r="B441" t="s">
        <v>554</v>
      </c>
      <c r="C441" t="str">
        <f>VLOOKUP(B441,NCE!$B$13:$H$1145,7,FALSE)</f>
        <v>Microsoft 365 E5</v>
      </c>
      <c r="D441">
        <f>VLOOKUP(B441,NCE!$B$13:$N$1145,11,FALSE)</f>
        <v>419.71910112359552</v>
      </c>
      <c r="E441" t="s">
        <v>894</v>
      </c>
      <c r="F441" t="str">
        <f>IFERROR(VLOOKUP(B441,NCE!$B$14:$J$1145,9,0),"")</f>
        <v>Monthly</v>
      </c>
      <c r="G441" t="str">
        <f>IFERROR(VLOOKUP(B441,NCE!B:K,8,FALSE),"")</f>
        <v>P1MM</v>
      </c>
      <c r="H441" t="s">
        <v>12</v>
      </c>
    </row>
    <row r="442" spans="2:8" hidden="1" x14ac:dyDescent="0.35">
      <c r="B442" t="s">
        <v>555</v>
      </c>
      <c r="C442" t="str">
        <f>VLOOKUP(B442,NCE!$B$13:$H$1145,7,FALSE)</f>
        <v>Microsoft 365 E5</v>
      </c>
      <c r="D442">
        <f>VLOOKUP(B442,NCE!$B$13:$N$1145,11,FALSE)</f>
        <v>367.2668539325843</v>
      </c>
      <c r="E442" t="s">
        <v>894</v>
      </c>
      <c r="F442" t="str">
        <f>IFERROR(VLOOKUP(B442,NCE!$B$14:$J$1145,9,0),"")</f>
        <v>Monthly</v>
      </c>
      <c r="G442" t="str">
        <f>IFERROR(VLOOKUP(B442,NCE!B:K,8,FALSE),"")</f>
        <v>P1YM</v>
      </c>
      <c r="H442" t="s">
        <v>12</v>
      </c>
    </row>
    <row r="443" spans="2:8" hidden="1" x14ac:dyDescent="0.35">
      <c r="B443" t="s">
        <v>556</v>
      </c>
      <c r="C443" t="str">
        <f>VLOOKUP(B443,NCE!$B$13:$H$1145,7,FALSE)</f>
        <v>Microsoft 365 E5</v>
      </c>
      <c r="D443">
        <f>VLOOKUP(B443,NCE!$B$13:$N$1145,11,FALSE)</f>
        <v>4197.2808988764045</v>
      </c>
      <c r="E443" t="s">
        <v>894</v>
      </c>
      <c r="F443" t="str">
        <f>IFERROR(VLOOKUP(B443,NCE!$B$14:$J$1145,9,0),"")</f>
        <v>Annual</v>
      </c>
      <c r="G443" t="str">
        <f>IFERROR(VLOOKUP(B443,NCE!B:K,8,FALSE),"")</f>
        <v>P1YA</v>
      </c>
      <c r="H443" t="s">
        <v>12</v>
      </c>
    </row>
    <row r="444" spans="2:8" hidden="1" x14ac:dyDescent="0.35">
      <c r="B444" t="s">
        <v>560</v>
      </c>
      <c r="C444" t="str">
        <f>VLOOKUP(B444,NCE!$B$13:$H$1145,7,FALSE)</f>
        <v>Compliance Manager Premium Assessment Add-On</v>
      </c>
      <c r="D444">
        <f>VLOOKUP(B444,NCE!$B$13:$N$1145,11,FALSE)</f>
        <v>3681.4943820224721</v>
      </c>
      <c r="E444" t="s">
        <v>894</v>
      </c>
      <c r="F444" t="str">
        <f>IFERROR(VLOOKUP(B444,NCE!$B$14:$J$1145,9,0),"")</f>
        <v>Monthly</v>
      </c>
      <c r="G444" t="str">
        <f>IFERROR(VLOOKUP(B444,NCE!B:K,8,FALSE),"")</f>
        <v>P1MM</v>
      </c>
      <c r="H444" t="s">
        <v>12</v>
      </c>
    </row>
    <row r="445" spans="2:8" hidden="1" x14ac:dyDescent="0.35">
      <c r="B445" t="s">
        <v>561</v>
      </c>
      <c r="C445" t="str">
        <f>VLOOKUP(B445,NCE!$B$13:$H$1145,7,FALSE)</f>
        <v>Compliance Manager Premium Assessment Add-On</v>
      </c>
      <c r="D445">
        <f>VLOOKUP(B445,NCE!$B$13:$N$1145,11,FALSE)</f>
        <v>3221.3099250936325</v>
      </c>
      <c r="E445" t="s">
        <v>894</v>
      </c>
      <c r="F445" t="str">
        <f>IFERROR(VLOOKUP(B445,NCE!$B$14:$J$1145,9,0),"")</f>
        <v>Monthly</v>
      </c>
      <c r="G445" t="str">
        <f>IFERROR(VLOOKUP(B445,NCE!B:K,8,FALSE),"")</f>
        <v>P1YM</v>
      </c>
      <c r="H445" t="s">
        <v>12</v>
      </c>
    </row>
    <row r="446" spans="2:8" hidden="1" x14ac:dyDescent="0.35">
      <c r="B446" t="s">
        <v>562</v>
      </c>
      <c r="C446" t="str">
        <f>VLOOKUP(B446,NCE!$B$13:$H$1145,7,FALSE)</f>
        <v>Compliance Manager Premium Assessment Add-On</v>
      </c>
      <c r="D446">
        <f>VLOOKUP(B446,NCE!$B$13:$N$1145,11,FALSE)</f>
        <v>36814.898876404492</v>
      </c>
      <c r="E446" t="s">
        <v>894</v>
      </c>
      <c r="F446" t="str">
        <f>IFERROR(VLOOKUP(B446,NCE!$B$14:$J$1145,9,0),"")</f>
        <v>Annual</v>
      </c>
      <c r="G446" t="str">
        <f>IFERROR(VLOOKUP(B446,NCE!B:K,8,FALSE),"")</f>
        <v>P1YA</v>
      </c>
      <c r="H446" t="s">
        <v>12</v>
      </c>
    </row>
    <row r="447" spans="2:8" hidden="1" x14ac:dyDescent="0.35">
      <c r="B447" t="s">
        <v>563</v>
      </c>
      <c r="C447" t="str">
        <f>VLOOKUP(B447,NCE!$B$13:$H$1145,7,FALSE)</f>
        <v>Microsoft Purview Suite</v>
      </c>
      <c r="D447">
        <f>VLOOKUP(B447,NCE!$B$13:$N$1145,11,FALSE)</f>
        <v>88.348314606741567</v>
      </c>
      <c r="E447" t="s">
        <v>894</v>
      </c>
      <c r="F447" t="str">
        <f>IFERROR(VLOOKUP(B447,NCE!$B$14:$J$1145,9,0),"")</f>
        <v>Monthly</v>
      </c>
      <c r="G447" t="str">
        <f>IFERROR(VLOOKUP(B447,NCE!B:K,8,FALSE),"")</f>
        <v>P1MM</v>
      </c>
      <c r="H447" t="s">
        <v>12</v>
      </c>
    </row>
    <row r="448" spans="2:8" hidden="1" x14ac:dyDescent="0.35">
      <c r="B448" t="s">
        <v>564</v>
      </c>
      <c r="C448" t="str">
        <f>VLOOKUP(B448,NCE!$B$13:$H$1145,7,FALSE)</f>
        <v>Microsoft Purview Suite</v>
      </c>
      <c r="D448">
        <f>VLOOKUP(B448,NCE!$B$13:$N$1145,11,FALSE)</f>
        <v>77.303370786516851</v>
      </c>
      <c r="E448" t="s">
        <v>894</v>
      </c>
      <c r="F448" t="str">
        <f>IFERROR(VLOOKUP(B448,NCE!$B$14:$J$1145,9,0),"")</f>
        <v>Monthly</v>
      </c>
      <c r="G448" t="str">
        <f>IFERROR(VLOOKUP(B448,NCE!B:K,8,FALSE),"")</f>
        <v>P1YM</v>
      </c>
      <c r="H448" t="s">
        <v>12</v>
      </c>
    </row>
    <row r="449" spans="2:8" hidden="1" x14ac:dyDescent="0.35">
      <c r="B449" t="s">
        <v>565</v>
      </c>
      <c r="C449" t="str">
        <f>VLOOKUP(B449,NCE!$B$13:$H$1145,7,FALSE)</f>
        <v>Microsoft Purview Suite</v>
      </c>
      <c r="D449">
        <f>VLOOKUP(B449,NCE!$B$13:$N$1145,11,FALSE)</f>
        <v>883.43820224719104</v>
      </c>
      <c r="E449" t="s">
        <v>894</v>
      </c>
      <c r="F449" t="str">
        <f>IFERROR(VLOOKUP(B449,NCE!$B$14:$J$1145,9,0),"")</f>
        <v>Annual</v>
      </c>
      <c r="G449" t="str">
        <f>IFERROR(VLOOKUP(B449,NCE!B:K,8,FALSE),"")</f>
        <v>P1YA</v>
      </c>
      <c r="H449" t="s">
        <v>12</v>
      </c>
    </row>
    <row r="450" spans="2:8" hidden="1" x14ac:dyDescent="0.35">
      <c r="B450" t="s">
        <v>568</v>
      </c>
      <c r="C450" t="str">
        <f>VLOOKUP(B450,NCE!$B$13:$H$1145,7,FALSE)</f>
        <v>Microsoft 365 E5 eDiscovery and Audit</v>
      </c>
      <c r="D450">
        <f>VLOOKUP(B450,NCE!$B$13:$N$1145,11,FALSE)</f>
        <v>44.235955056179769</v>
      </c>
      <c r="E450" t="s">
        <v>894</v>
      </c>
      <c r="F450" t="str">
        <f>IFERROR(VLOOKUP(B450,NCE!$B$14:$J$1145,9,0),"")</f>
        <v>Monthly</v>
      </c>
      <c r="G450" t="str">
        <f>IFERROR(VLOOKUP(B450,NCE!B:K,8,FALSE),"")</f>
        <v>P1MM</v>
      </c>
      <c r="H450" t="s">
        <v>12</v>
      </c>
    </row>
    <row r="451" spans="2:8" hidden="1" x14ac:dyDescent="0.35">
      <c r="B451" t="s">
        <v>569</v>
      </c>
      <c r="C451" t="str">
        <f>VLOOKUP(B451,NCE!$B$13:$H$1145,7,FALSE)</f>
        <v>Microsoft 365 E5 eDiscovery and Audit</v>
      </c>
      <c r="D451">
        <f>VLOOKUP(B451,NCE!$B$13:$N$1145,11,FALSE)</f>
        <v>38.711610486891381</v>
      </c>
      <c r="E451" t="s">
        <v>894</v>
      </c>
      <c r="F451" t="str">
        <f>IFERROR(VLOOKUP(B451,NCE!$B$14:$J$1145,9,0),"")</f>
        <v>Monthly</v>
      </c>
      <c r="G451" t="str">
        <f>IFERROR(VLOOKUP(B451,NCE!B:K,8,FALSE),"")</f>
        <v>P1YM</v>
      </c>
      <c r="H451" t="s">
        <v>12</v>
      </c>
    </row>
    <row r="452" spans="2:8" hidden="1" x14ac:dyDescent="0.35">
      <c r="B452" t="s">
        <v>570</v>
      </c>
      <c r="C452" t="str">
        <f>VLOOKUP(B452,NCE!$B$13:$H$1145,7,FALSE)</f>
        <v>Microsoft 365 E5 eDiscovery and Audit</v>
      </c>
      <c r="D452">
        <f>VLOOKUP(B452,NCE!$B$13:$N$1145,11,FALSE)</f>
        <v>442.35955056179773</v>
      </c>
      <c r="E452" t="s">
        <v>894</v>
      </c>
      <c r="F452" t="str">
        <f>IFERROR(VLOOKUP(B452,NCE!$B$14:$J$1145,9,0),"")</f>
        <v>Annual</v>
      </c>
      <c r="G452" t="str">
        <f>IFERROR(VLOOKUP(B452,NCE!B:K,8,FALSE),"")</f>
        <v>P1YA</v>
      </c>
      <c r="H452" t="s">
        <v>12</v>
      </c>
    </row>
    <row r="453" spans="2:8" hidden="1" x14ac:dyDescent="0.35">
      <c r="B453" t="s">
        <v>573</v>
      </c>
      <c r="C453" t="str">
        <f>VLOOKUP(B453,NCE!$B$13:$H$1145,7,FALSE)</f>
        <v>Microsoft 365 E5 Information Protection and Governance</v>
      </c>
      <c r="D453">
        <f>VLOOKUP(B453,NCE!$B$13:$N$1145,11,FALSE)</f>
        <v>51.573033707865164</v>
      </c>
      <c r="E453" t="s">
        <v>894</v>
      </c>
      <c r="F453" t="str">
        <f>IFERROR(VLOOKUP(B453,NCE!$B$14:$J$1145,9,0),"")</f>
        <v>Monthly</v>
      </c>
      <c r="G453" t="str">
        <f>IFERROR(VLOOKUP(B453,NCE!B:K,8,FALSE),"")</f>
        <v>P1MM</v>
      </c>
      <c r="H453" t="s">
        <v>12</v>
      </c>
    </row>
    <row r="454" spans="2:8" hidden="1" x14ac:dyDescent="0.35">
      <c r="B454" t="s">
        <v>574</v>
      </c>
      <c r="C454" t="str">
        <f>VLOOKUP(B454,NCE!$B$13:$H$1145,7,FALSE)</f>
        <v>Microsoft 365 E5 Information Protection and Governance</v>
      </c>
      <c r="D454">
        <f>VLOOKUP(B454,NCE!$B$13:$N$1145,11,FALSE)</f>
        <v>45.114232209737828</v>
      </c>
      <c r="E454" t="s">
        <v>894</v>
      </c>
      <c r="F454" t="str">
        <f>IFERROR(VLOOKUP(B454,NCE!$B$14:$J$1145,9,0),"")</f>
        <v>Monthly</v>
      </c>
      <c r="G454" t="str">
        <f>IFERROR(VLOOKUP(B454,NCE!B:K,8,FALSE),"")</f>
        <v>P1YM</v>
      </c>
      <c r="H454" t="s">
        <v>12</v>
      </c>
    </row>
    <row r="455" spans="2:8" hidden="1" x14ac:dyDescent="0.35">
      <c r="B455" t="s">
        <v>575</v>
      </c>
      <c r="C455" t="str">
        <f>VLOOKUP(B455,NCE!$B$13:$H$1145,7,FALSE)</f>
        <v>Microsoft 365 E5 Information Protection and Governance</v>
      </c>
      <c r="D455">
        <f>VLOOKUP(B455,NCE!$B$13:$N$1145,11,FALSE)</f>
        <v>515.66292134831463</v>
      </c>
      <c r="E455" t="s">
        <v>894</v>
      </c>
      <c r="F455" t="str">
        <f>IFERROR(VLOOKUP(B455,NCE!$B$14:$J$1145,9,0),"")</f>
        <v>Annual</v>
      </c>
      <c r="G455" t="str">
        <f>IFERROR(VLOOKUP(B455,NCE!B:K,8,FALSE),"")</f>
        <v>P1YA</v>
      </c>
      <c r="H455" t="s">
        <v>12</v>
      </c>
    </row>
    <row r="456" spans="2:8" hidden="1" x14ac:dyDescent="0.35">
      <c r="B456" t="s">
        <v>578</v>
      </c>
      <c r="C456" t="str">
        <f>VLOOKUP(B456,NCE!$B$13:$H$1145,7,FALSE)</f>
        <v>Microsoft 365 E5 Insider Risk Management</v>
      </c>
      <c r="D456">
        <f>VLOOKUP(B456,NCE!$B$13:$N$1145,11,FALSE)</f>
        <v>44.235955056179769</v>
      </c>
      <c r="E456" t="s">
        <v>894</v>
      </c>
      <c r="F456" t="str">
        <f>IFERROR(VLOOKUP(B456,NCE!$B$14:$J$1145,9,0),"")</f>
        <v>Monthly</v>
      </c>
      <c r="G456" t="str">
        <f>IFERROR(VLOOKUP(B456,NCE!B:K,8,FALSE),"")</f>
        <v>P1MM</v>
      </c>
      <c r="H456" t="s">
        <v>12</v>
      </c>
    </row>
    <row r="457" spans="2:8" hidden="1" x14ac:dyDescent="0.35">
      <c r="B457" t="s">
        <v>579</v>
      </c>
      <c r="C457" t="str">
        <f>VLOOKUP(B457,NCE!$B$13:$H$1145,7,FALSE)</f>
        <v>Microsoft 365 E5 Insider Risk Management</v>
      </c>
      <c r="D457">
        <f>VLOOKUP(B457,NCE!$B$13:$N$1145,11,FALSE)</f>
        <v>38.711610486891381</v>
      </c>
      <c r="E457" t="s">
        <v>894</v>
      </c>
      <c r="F457" t="str">
        <f>IFERROR(VLOOKUP(B457,NCE!$B$14:$J$1145,9,0),"")</f>
        <v>Monthly</v>
      </c>
      <c r="G457" t="str">
        <f>IFERROR(VLOOKUP(B457,NCE!B:K,8,FALSE),"")</f>
        <v>P1YM</v>
      </c>
      <c r="H457" t="s">
        <v>12</v>
      </c>
    </row>
    <row r="458" spans="2:8" hidden="1" x14ac:dyDescent="0.35">
      <c r="B458" t="s">
        <v>580</v>
      </c>
      <c r="C458" t="str">
        <f>VLOOKUP(B458,NCE!$B$13:$H$1145,7,FALSE)</f>
        <v>Microsoft 365 E5 Insider Risk Management</v>
      </c>
      <c r="D458">
        <f>VLOOKUP(B458,NCE!$B$13:$N$1145,11,FALSE)</f>
        <v>442.35955056179773</v>
      </c>
      <c r="E458" t="s">
        <v>894</v>
      </c>
      <c r="F458" t="str">
        <f>IFERROR(VLOOKUP(B458,NCE!$B$14:$J$1145,9,0),"")</f>
        <v>Annual</v>
      </c>
      <c r="G458" t="str">
        <f>IFERROR(VLOOKUP(B458,NCE!B:K,8,FALSE),"")</f>
        <v>P1YA</v>
      </c>
      <c r="H458" t="s">
        <v>12</v>
      </c>
    </row>
    <row r="459" spans="2:8" hidden="1" x14ac:dyDescent="0.35">
      <c r="B459" t="s">
        <v>584</v>
      </c>
      <c r="C459" t="str">
        <f>VLOOKUP(B459,NCE!$B$13:$H$1145,7,FALSE)</f>
        <v>Microsoft Defender Suite</v>
      </c>
      <c r="D459">
        <f>VLOOKUP(B459,NCE!$B$13:$N$1145,11,FALSE)</f>
        <v>88.348314606741567</v>
      </c>
      <c r="E459" t="s">
        <v>894</v>
      </c>
      <c r="F459" t="str">
        <f>IFERROR(VLOOKUP(B459,NCE!$B$14:$J$1145,9,0),"")</f>
        <v>Monthly</v>
      </c>
      <c r="G459" t="str">
        <f>IFERROR(VLOOKUP(B459,NCE!B:K,8,FALSE),"")</f>
        <v>P1MM</v>
      </c>
      <c r="H459" t="s">
        <v>12</v>
      </c>
    </row>
    <row r="460" spans="2:8" hidden="1" x14ac:dyDescent="0.35">
      <c r="B460" t="s">
        <v>585</v>
      </c>
      <c r="C460" t="str">
        <f>VLOOKUP(B460,NCE!$B$13:$H$1145,7,FALSE)</f>
        <v>Microsoft Defender Suite</v>
      </c>
      <c r="D460">
        <f>VLOOKUP(B460,NCE!$B$13:$N$1145,11,FALSE)</f>
        <v>77.303370786516851</v>
      </c>
      <c r="E460" t="s">
        <v>894</v>
      </c>
      <c r="F460" t="str">
        <f>IFERROR(VLOOKUP(B460,NCE!$B$14:$J$1145,9,0),"")</f>
        <v>Monthly</v>
      </c>
      <c r="G460" t="str">
        <f>IFERROR(VLOOKUP(B460,NCE!B:K,8,FALSE),"")</f>
        <v>P1YM</v>
      </c>
      <c r="H460" t="s">
        <v>12</v>
      </c>
    </row>
    <row r="461" spans="2:8" hidden="1" x14ac:dyDescent="0.35">
      <c r="B461" t="s">
        <v>586</v>
      </c>
      <c r="C461" t="str">
        <f>VLOOKUP(B461,NCE!$B$13:$H$1145,7,FALSE)</f>
        <v>Microsoft Defender Suite</v>
      </c>
      <c r="D461">
        <f>VLOOKUP(B461,NCE!$B$13:$N$1145,11,FALSE)</f>
        <v>883.43820224719104</v>
      </c>
      <c r="E461" t="s">
        <v>894</v>
      </c>
      <c r="F461" t="str">
        <f>IFERROR(VLOOKUP(B461,NCE!$B$14:$J$1145,9,0),"")</f>
        <v>Annual</v>
      </c>
      <c r="G461" t="str">
        <f>IFERROR(VLOOKUP(B461,NCE!B:K,8,FALSE),"")</f>
        <v>P1YA</v>
      </c>
      <c r="H461" t="s">
        <v>12</v>
      </c>
    </row>
    <row r="462" spans="2:8" hidden="1" x14ac:dyDescent="0.35">
      <c r="B462" t="s">
        <v>590</v>
      </c>
      <c r="C462" t="str">
        <f>VLOOKUP(B462,NCE!$B$13:$H$1145,7,FALSE)</f>
        <v>Microsoft Defender + Purview Suite Add-on for FLW</v>
      </c>
      <c r="D462">
        <f>VLOOKUP(B462,NCE!$B$13:$N$1145,11,FALSE)</f>
        <v>95.674157303370791</v>
      </c>
      <c r="E462" t="s">
        <v>894</v>
      </c>
      <c r="F462" t="str">
        <f>IFERROR(VLOOKUP(B462,NCE!$B$14:$J$1145,9,0),"")</f>
        <v>Monthly</v>
      </c>
      <c r="G462" t="str">
        <f>IFERROR(VLOOKUP(B462,NCE!B:K,8,FALSE),"")</f>
        <v>P1MM</v>
      </c>
      <c r="H462" t="s">
        <v>12</v>
      </c>
    </row>
    <row r="463" spans="2:8" hidden="1" x14ac:dyDescent="0.35">
      <c r="B463" t="s">
        <v>591</v>
      </c>
      <c r="C463" t="str">
        <f>VLOOKUP(B463,NCE!$B$13:$H$1145,7,FALSE)</f>
        <v>Microsoft Defender + Purview Suite Add-on for FLW</v>
      </c>
      <c r="D463">
        <f>VLOOKUP(B463,NCE!$B$13:$N$1145,11,FALSE)</f>
        <v>83.720037453183522</v>
      </c>
      <c r="E463" t="s">
        <v>894</v>
      </c>
      <c r="F463" t="str">
        <f>IFERROR(VLOOKUP(B463,NCE!$B$14:$J$1145,9,0),"")</f>
        <v>Monthly</v>
      </c>
      <c r="G463" t="str">
        <f>IFERROR(VLOOKUP(B463,NCE!B:K,8,FALSE),"")</f>
        <v>P1YM</v>
      </c>
      <c r="H463" t="s">
        <v>12</v>
      </c>
    </row>
    <row r="464" spans="2:8" hidden="1" x14ac:dyDescent="0.35">
      <c r="B464" t="s">
        <v>592</v>
      </c>
      <c r="C464" t="str">
        <f>VLOOKUP(B464,NCE!$B$13:$H$1145,7,FALSE)</f>
        <v>Microsoft Defender + Purview Suite Add-on for FLW</v>
      </c>
      <c r="D464">
        <f>VLOOKUP(B464,NCE!$B$13:$N$1145,11,FALSE)</f>
        <v>956.7303370786517</v>
      </c>
      <c r="E464" t="s">
        <v>894</v>
      </c>
      <c r="F464" t="str">
        <f>IFERROR(VLOOKUP(B464,NCE!$B$14:$J$1145,9,0),"")</f>
        <v>Annual</v>
      </c>
      <c r="G464" t="str">
        <f>IFERROR(VLOOKUP(B464,NCE!B:K,8,FALSE),"")</f>
        <v>P1YA</v>
      </c>
      <c r="H464" t="s">
        <v>12</v>
      </c>
    </row>
    <row r="465" spans="2:8" hidden="1" x14ac:dyDescent="0.35">
      <c r="B465" t="s">
        <v>594</v>
      </c>
      <c r="C465" t="str">
        <f>VLOOKUP(B465,NCE!$B$13:$H$1145,7,FALSE)</f>
        <v>Microsoft Defender Suite Add-on FLW</v>
      </c>
      <c r="D465">
        <f>VLOOKUP(B465,NCE!$B$13:$N$1145,11,FALSE)</f>
        <v>58.898876404494381</v>
      </c>
      <c r="E465" t="s">
        <v>894</v>
      </c>
      <c r="F465" t="str">
        <f>IFERROR(VLOOKUP(B465,NCE!$B$14:$J$1145,9,0),"")</f>
        <v>Monthly</v>
      </c>
      <c r="G465" t="str">
        <f>IFERROR(VLOOKUP(B465,NCE!B:K,8,FALSE),"")</f>
        <v>P1MM</v>
      </c>
      <c r="H465" t="s">
        <v>12</v>
      </c>
    </row>
    <row r="466" spans="2:8" hidden="1" x14ac:dyDescent="0.35">
      <c r="B466" t="s">
        <v>595</v>
      </c>
      <c r="C466" t="str">
        <f>VLOOKUP(B466,NCE!$B$13:$H$1145,7,FALSE)</f>
        <v>Microsoft Defender Suite Add-on FLW</v>
      </c>
      <c r="D466">
        <f>VLOOKUP(B466,NCE!$B$13:$N$1145,11,FALSE)</f>
        <v>51.5308988764045</v>
      </c>
      <c r="E466" t="s">
        <v>894</v>
      </c>
      <c r="F466" t="str">
        <f>IFERROR(VLOOKUP(B466,NCE!$B$14:$J$1145,9,0),"")</f>
        <v>Monthly</v>
      </c>
      <c r="G466" t="str">
        <f>IFERROR(VLOOKUP(B466,NCE!B:K,8,FALSE),"")</f>
        <v>P1YM</v>
      </c>
      <c r="H466" t="s">
        <v>12</v>
      </c>
    </row>
    <row r="467" spans="2:8" hidden="1" x14ac:dyDescent="0.35">
      <c r="B467" t="s">
        <v>596</v>
      </c>
      <c r="C467" t="str">
        <f>VLOOKUP(B467,NCE!$B$13:$H$1145,7,FALSE)</f>
        <v>Microsoft Defender Suite Add-on FLW</v>
      </c>
      <c r="D467">
        <f>VLOOKUP(B467,NCE!$B$13:$N$1145,11,FALSE)</f>
        <v>588.95505617977517</v>
      </c>
      <c r="E467" t="s">
        <v>894</v>
      </c>
      <c r="F467" t="str">
        <f>IFERROR(VLOOKUP(B467,NCE!$B$14:$J$1145,9,0),"")</f>
        <v>Annual</v>
      </c>
      <c r="G467" t="str">
        <f>IFERROR(VLOOKUP(B467,NCE!B:K,8,FALSE),"")</f>
        <v>P1YA</v>
      </c>
      <c r="H467" t="s">
        <v>12</v>
      </c>
    </row>
    <row r="468" spans="2:8" hidden="1" x14ac:dyDescent="0.35">
      <c r="B468" t="s">
        <v>598</v>
      </c>
      <c r="C468" t="str">
        <f>VLOOKUP(B468,NCE!$B$13:$H$1145,7,FALSE)</f>
        <v>Microsoft Purview Suite Add-on FLW</v>
      </c>
      <c r="D468">
        <f>VLOOKUP(B468,NCE!$B$13:$N$1145,11,FALSE)</f>
        <v>58.898876404494381</v>
      </c>
      <c r="E468" t="s">
        <v>894</v>
      </c>
      <c r="F468" t="str">
        <f>IFERROR(VLOOKUP(B468,NCE!$B$14:$J$1145,9,0),"")</f>
        <v>Monthly</v>
      </c>
      <c r="G468" t="str">
        <f>IFERROR(VLOOKUP(B468,NCE!B:K,8,FALSE),"")</f>
        <v>P1MM</v>
      </c>
      <c r="H468" t="s">
        <v>12</v>
      </c>
    </row>
    <row r="469" spans="2:8" hidden="1" x14ac:dyDescent="0.35">
      <c r="B469" t="s">
        <v>599</v>
      </c>
      <c r="C469" t="str">
        <f>VLOOKUP(B469,NCE!$B$13:$H$1145,7,FALSE)</f>
        <v>Microsoft Purview Suite Add-on FLW</v>
      </c>
      <c r="D469">
        <f>VLOOKUP(B469,NCE!$B$13:$N$1145,11,FALSE)</f>
        <v>51.5308988764045</v>
      </c>
      <c r="E469" t="s">
        <v>894</v>
      </c>
      <c r="F469" t="str">
        <f>IFERROR(VLOOKUP(B469,NCE!$B$14:$J$1145,9,0),"")</f>
        <v>Monthly</v>
      </c>
      <c r="G469" t="str">
        <f>IFERROR(VLOOKUP(B469,NCE!B:K,8,FALSE),"")</f>
        <v>P1YM</v>
      </c>
      <c r="H469" t="s">
        <v>12</v>
      </c>
    </row>
    <row r="470" spans="2:8" hidden="1" x14ac:dyDescent="0.35">
      <c r="B470" t="s">
        <v>600</v>
      </c>
      <c r="C470" t="str">
        <f>VLOOKUP(B470,NCE!$B$13:$H$1145,7,FALSE)</f>
        <v>Microsoft Purview Suite Add-on FLW</v>
      </c>
      <c r="D470">
        <f>VLOOKUP(B470,NCE!$B$13:$N$1145,11,FALSE)</f>
        <v>588.95505617977517</v>
      </c>
      <c r="E470" t="s">
        <v>894</v>
      </c>
      <c r="F470" t="str">
        <f>IFERROR(VLOOKUP(B470,NCE!$B$14:$J$1145,9,0),"")</f>
        <v>Annual</v>
      </c>
      <c r="G470" t="str">
        <f>IFERROR(VLOOKUP(B470,NCE!B:K,8,FALSE),"")</f>
        <v>P1YA</v>
      </c>
      <c r="H470" t="s">
        <v>12</v>
      </c>
    </row>
    <row r="471" spans="2:8" hidden="1" x14ac:dyDescent="0.35">
      <c r="B471" t="s">
        <v>601</v>
      </c>
      <c r="C471" t="str">
        <f>VLOOKUP(B471,NCE!$B$13:$H$1145,7,FALSE)</f>
        <v>Microsoft 365 F1</v>
      </c>
      <c r="D471">
        <f>VLOOKUP(B471,NCE!$B$13:$N$1145,11,FALSE)</f>
        <v>16.584269662921347</v>
      </c>
      <c r="E471" t="s">
        <v>894</v>
      </c>
      <c r="F471" t="str">
        <f>IFERROR(VLOOKUP(B471,NCE!$B$14:$J$1145,9,0),"")</f>
        <v>Monthly</v>
      </c>
      <c r="G471" t="str">
        <f>IFERROR(VLOOKUP(B471,NCE!B:K,8,FALSE),"")</f>
        <v>P1MM</v>
      </c>
      <c r="H471" t="s">
        <v>12</v>
      </c>
    </row>
    <row r="472" spans="2:8" hidden="1" x14ac:dyDescent="0.35">
      <c r="B472" t="s">
        <v>602</v>
      </c>
      <c r="C472" t="str">
        <f>VLOOKUP(B472,NCE!$B$13:$H$1145,7,FALSE)</f>
        <v>Microsoft 365 F1</v>
      </c>
      <c r="D472">
        <f>VLOOKUP(B472,NCE!$B$13:$N$1145,11,FALSE)</f>
        <v>165.88764044943818</v>
      </c>
      <c r="E472" t="s">
        <v>894</v>
      </c>
      <c r="F472" t="str">
        <f>IFERROR(VLOOKUP(B472,NCE!$B$14:$J$1145,9,0),"")</f>
        <v>Annual</v>
      </c>
      <c r="G472" t="str">
        <f>IFERROR(VLOOKUP(B472,NCE!B:K,8,FALSE),"")</f>
        <v>P1YA</v>
      </c>
      <c r="H472" t="s">
        <v>12</v>
      </c>
    </row>
    <row r="473" spans="2:8" hidden="1" x14ac:dyDescent="0.35">
      <c r="B473" t="s">
        <v>603</v>
      </c>
      <c r="C473" t="str">
        <f>VLOOKUP(B473,NCE!$B$13:$H$1145,7,FALSE)</f>
        <v>Microsoft 365 F1</v>
      </c>
      <c r="D473">
        <f>VLOOKUP(B473,NCE!$B$13:$N$1145,11,FALSE)</f>
        <v>14.519662921348313</v>
      </c>
      <c r="E473" t="s">
        <v>894</v>
      </c>
      <c r="F473" t="str">
        <f>IFERROR(VLOOKUP(B473,NCE!$B$14:$J$1145,9,0),"")</f>
        <v>Monthly</v>
      </c>
      <c r="G473" t="str">
        <f>IFERROR(VLOOKUP(B473,NCE!B:K,8,FALSE),"")</f>
        <v>P1YM</v>
      </c>
      <c r="H473" t="s">
        <v>12</v>
      </c>
    </row>
    <row r="474" spans="2:8" hidden="1" x14ac:dyDescent="0.35">
      <c r="B474" t="s">
        <v>606</v>
      </c>
      <c r="C474" t="str">
        <f>VLOOKUP(B474,NCE!$B$13:$H$1145,7,FALSE)</f>
        <v>Microsoft 365 F3</v>
      </c>
      <c r="D474">
        <f>VLOOKUP(B474,NCE!$B$13:$N$1145,11,FALSE)</f>
        <v>58.898876404494381</v>
      </c>
      <c r="E474" t="s">
        <v>894</v>
      </c>
      <c r="F474" t="str">
        <f>IFERROR(VLOOKUP(B474,NCE!$B$14:$J$1145,9,0),"")</f>
        <v>Monthly</v>
      </c>
      <c r="G474" t="str">
        <f>IFERROR(VLOOKUP(B474,NCE!B:K,8,FALSE),"")</f>
        <v>P1MM</v>
      </c>
      <c r="H474" t="s">
        <v>12</v>
      </c>
    </row>
    <row r="475" spans="2:8" hidden="1" x14ac:dyDescent="0.35">
      <c r="B475" t="s">
        <v>607</v>
      </c>
      <c r="C475" t="str">
        <f>VLOOKUP(B475,NCE!$B$13:$H$1145,7,FALSE)</f>
        <v>Microsoft 365 F3</v>
      </c>
      <c r="D475">
        <f>VLOOKUP(B475,NCE!$B$13:$N$1145,11,FALSE)</f>
        <v>51.5308988764045</v>
      </c>
      <c r="E475" t="s">
        <v>894</v>
      </c>
      <c r="F475" t="str">
        <f>IFERROR(VLOOKUP(B475,NCE!$B$14:$J$1145,9,0),"")</f>
        <v>Monthly</v>
      </c>
      <c r="G475" t="str">
        <f>IFERROR(VLOOKUP(B475,NCE!B:K,8,FALSE),"")</f>
        <v>P1YM</v>
      </c>
      <c r="H475" t="s">
        <v>12</v>
      </c>
    </row>
    <row r="476" spans="2:8" hidden="1" x14ac:dyDescent="0.35">
      <c r="B476" t="s">
        <v>608</v>
      </c>
      <c r="C476" t="str">
        <f>VLOOKUP(B476,NCE!$B$13:$H$1145,7,FALSE)</f>
        <v>Microsoft 365 F3</v>
      </c>
      <c r="D476">
        <f>VLOOKUP(B476,NCE!$B$13:$N$1145,11,FALSE)</f>
        <v>588.95505617977517</v>
      </c>
      <c r="E476" t="s">
        <v>894</v>
      </c>
      <c r="F476" t="str">
        <f>IFERROR(VLOOKUP(B476,NCE!$B$14:$J$1145,9,0),"")</f>
        <v>Annual</v>
      </c>
      <c r="G476" t="str">
        <f>IFERROR(VLOOKUP(B476,NCE!B:K,8,FALSE),"")</f>
        <v>P1YA</v>
      </c>
      <c r="H476" t="s">
        <v>12</v>
      </c>
    </row>
    <row r="477" spans="2:8" hidden="1" x14ac:dyDescent="0.35">
      <c r="B477" t="s">
        <v>612</v>
      </c>
      <c r="C477" t="str">
        <f>VLOOKUP(B477,NCE!$B$13:$H$1145,7,FALSE)</f>
        <v>Microsoft Defender for Endpoint P1</v>
      </c>
      <c r="D477">
        <f>VLOOKUP(B477,NCE!$B$13:$N$1145,11,FALSE)</f>
        <v>22.123595505617978</v>
      </c>
      <c r="E477" t="s">
        <v>894</v>
      </c>
      <c r="F477" t="str">
        <f>IFERROR(VLOOKUP(B477,NCE!$B$14:$J$1145,9,0),"")</f>
        <v>Monthly</v>
      </c>
      <c r="G477" t="str">
        <f>IFERROR(VLOOKUP(B477,NCE!B:K,8,FALSE),"")</f>
        <v>P1MM</v>
      </c>
      <c r="H477" t="s">
        <v>12</v>
      </c>
    </row>
    <row r="478" spans="2:8" hidden="1" x14ac:dyDescent="0.35">
      <c r="B478" t="s">
        <v>613</v>
      </c>
      <c r="C478" t="str">
        <f>VLOOKUP(B478,NCE!$B$13:$H$1145,7,FALSE)</f>
        <v>Microsoft Defender for Endpoint P1</v>
      </c>
      <c r="D478">
        <f>VLOOKUP(B478,NCE!$B$13:$N$1145,11,FALSE)</f>
        <v>19.35580524344569</v>
      </c>
      <c r="E478" t="s">
        <v>894</v>
      </c>
      <c r="F478" t="str">
        <f>IFERROR(VLOOKUP(B478,NCE!$B$14:$J$1145,9,0),"")</f>
        <v>Monthly</v>
      </c>
      <c r="G478" t="str">
        <f>IFERROR(VLOOKUP(B478,NCE!B:K,8,FALSE),"")</f>
        <v>P1YM</v>
      </c>
      <c r="H478" t="s">
        <v>12</v>
      </c>
    </row>
    <row r="479" spans="2:8" hidden="1" x14ac:dyDescent="0.35">
      <c r="B479" t="s">
        <v>614</v>
      </c>
      <c r="C479" t="str">
        <f>VLOOKUP(B479,NCE!$B$13:$H$1145,7,FALSE)</f>
        <v>Microsoft Defender for Endpoint P1</v>
      </c>
      <c r="D479">
        <f>VLOOKUP(B479,NCE!$B$13:$N$1145,11,FALSE)</f>
        <v>221.17977528089887</v>
      </c>
      <c r="E479" t="s">
        <v>894</v>
      </c>
      <c r="F479" t="str">
        <f>IFERROR(VLOOKUP(B479,NCE!$B$14:$J$1145,9,0),"")</f>
        <v>Annual</v>
      </c>
      <c r="G479" t="str">
        <f>IFERROR(VLOOKUP(B479,NCE!B:K,8,FALSE),"")</f>
        <v>P1YA</v>
      </c>
      <c r="H479" t="s">
        <v>12</v>
      </c>
    </row>
    <row r="480" spans="2:8" hidden="1" x14ac:dyDescent="0.35">
      <c r="B480" t="s">
        <v>620</v>
      </c>
      <c r="C480" t="str">
        <f>VLOOKUP(B480,NCE!$B$13:$H$1145,7,FALSE)</f>
        <v>Microsoft Defender for Endpoint P2</v>
      </c>
      <c r="D480">
        <f>VLOOKUP(B480,NCE!$B$13:$N$1145,11,FALSE)</f>
        <v>38.314606741573037</v>
      </c>
      <c r="E480" t="s">
        <v>894</v>
      </c>
      <c r="F480" t="str">
        <f>IFERROR(VLOOKUP(B480,NCE!$B$14:$J$1145,9,0),"")</f>
        <v>Monthly</v>
      </c>
      <c r="G480" t="str">
        <f>IFERROR(VLOOKUP(B480,NCE!B:K,8,FALSE),"")</f>
        <v>P1MM</v>
      </c>
      <c r="H480" t="s">
        <v>12</v>
      </c>
    </row>
    <row r="481" spans="2:8" hidden="1" x14ac:dyDescent="0.35">
      <c r="B481" t="s">
        <v>621</v>
      </c>
      <c r="C481" t="str">
        <f>VLOOKUP(B481,NCE!$B$13:$H$1145,7,FALSE)</f>
        <v>Microsoft Defender for Endpoint P2</v>
      </c>
      <c r="D481">
        <f>VLOOKUP(B481,NCE!$B$13:$N$1145,11,FALSE)</f>
        <v>33.528089887640448</v>
      </c>
      <c r="E481" t="s">
        <v>894</v>
      </c>
      <c r="F481" t="str">
        <f>IFERROR(VLOOKUP(B481,NCE!$B$14:$J$1145,9,0),"")</f>
        <v>Monthly</v>
      </c>
      <c r="G481" t="str">
        <f>IFERROR(VLOOKUP(B481,NCE!B:K,8,FALSE),"")</f>
        <v>P1YM</v>
      </c>
      <c r="H481" t="s">
        <v>12</v>
      </c>
    </row>
    <row r="482" spans="2:8" hidden="1" x14ac:dyDescent="0.35">
      <c r="B482" t="s">
        <v>622</v>
      </c>
      <c r="C482" t="str">
        <f>VLOOKUP(B482,NCE!$B$13:$H$1145,7,FALSE)</f>
        <v>Microsoft Defender for Endpoint P2</v>
      </c>
      <c r="D482">
        <f>VLOOKUP(B482,NCE!$B$13:$N$1145,11,FALSE)</f>
        <v>383.20224719101122</v>
      </c>
      <c r="E482" t="s">
        <v>894</v>
      </c>
      <c r="F482" t="str">
        <f>IFERROR(VLOOKUP(B482,NCE!$B$14:$J$1145,9,0),"")</f>
        <v>Annual</v>
      </c>
      <c r="G482" t="str">
        <f>IFERROR(VLOOKUP(B482,NCE!B:K,8,FALSE),"")</f>
        <v>P1YA</v>
      </c>
      <c r="H482" t="s">
        <v>12</v>
      </c>
    </row>
    <row r="483" spans="2:8" hidden="1" x14ac:dyDescent="0.35">
      <c r="B483" t="s">
        <v>625</v>
      </c>
      <c r="C483" t="str">
        <f>VLOOKUP(B483,NCE!$B$13:$H$1145,7,FALSE)</f>
        <v>Microsoft Defender for Identity</v>
      </c>
      <c r="D483">
        <f>VLOOKUP(B483,NCE!$B$13:$N$1145,11,FALSE)</f>
        <v>40.50561797752809</v>
      </c>
      <c r="E483" t="s">
        <v>894</v>
      </c>
      <c r="F483" t="str">
        <f>IFERROR(VLOOKUP(B483,NCE!$B$14:$J$1145,9,0),"")</f>
        <v>Monthly</v>
      </c>
      <c r="G483" t="str">
        <f>IFERROR(VLOOKUP(B483,NCE!B:K,8,FALSE),"")</f>
        <v>P1MM</v>
      </c>
      <c r="H483" t="s">
        <v>12</v>
      </c>
    </row>
    <row r="484" spans="2:8" hidden="1" x14ac:dyDescent="0.35">
      <c r="B484" t="s">
        <v>626</v>
      </c>
      <c r="C484" t="str">
        <f>VLOOKUP(B484,NCE!$B$13:$H$1145,7,FALSE)</f>
        <v>Microsoft Defender for Identity</v>
      </c>
      <c r="D484">
        <f>VLOOKUP(B484,NCE!$B$13:$N$1145,11,FALSE)</f>
        <v>35.442883895131082</v>
      </c>
      <c r="E484" t="s">
        <v>894</v>
      </c>
      <c r="F484" t="str">
        <f>IFERROR(VLOOKUP(B484,NCE!$B$14:$J$1145,9,0),"")</f>
        <v>Monthly</v>
      </c>
      <c r="G484" t="str">
        <f>IFERROR(VLOOKUP(B484,NCE!B:K,8,FALSE),"")</f>
        <v>P1YM</v>
      </c>
      <c r="H484" t="s">
        <v>12</v>
      </c>
    </row>
    <row r="485" spans="2:8" hidden="1" x14ac:dyDescent="0.35">
      <c r="B485" t="s">
        <v>627</v>
      </c>
      <c r="C485" t="str">
        <f>VLOOKUP(B485,NCE!$B$13:$H$1145,7,FALSE)</f>
        <v>Microsoft Defender for Identity</v>
      </c>
      <c r="D485">
        <f>VLOOKUP(B485,NCE!$B$13:$N$1145,11,FALSE)</f>
        <v>405.06741573033707</v>
      </c>
      <c r="E485" t="s">
        <v>894</v>
      </c>
      <c r="F485" t="str">
        <f>IFERROR(VLOOKUP(B485,NCE!$B$14:$J$1145,9,0),"")</f>
        <v>Annual</v>
      </c>
      <c r="G485" t="str">
        <f>IFERROR(VLOOKUP(B485,NCE!B:K,8,FALSE),"")</f>
        <v>P1YA</v>
      </c>
      <c r="H485" t="s">
        <v>12</v>
      </c>
    </row>
    <row r="486" spans="2:8" hidden="1" x14ac:dyDescent="0.35">
      <c r="B486" t="s">
        <v>630</v>
      </c>
      <c r="C486" t="str">
        <f>VLOOKUP(B486,NCE!$B$13:$H$1145,7,FALSE)</f>
        <v>Microsoft Defender for Office 365 (Plan 1)</v>
      </c>
      <c r="D486">
        <f>VLOOKUP(B486,NCE!$B$13:$N$1145,11,FALSE)</f>
        <v>14.786516853932584</v>
      </c>
      <c r="E486" t="s">
        <v>894</v>
      </c>
      <c r="F486" t="str">
        <f>IFERROR(VLOOKUP(B486,NCE!$B$14:$J$1145,9,0),"")</f>
        <v>Monthly</v>
      </c>
      <c r="G486" t="str">
        <f>IFERROR(VLOOKUP(B486,NCE!B:K,8,FALSE),"")</f>
        <v>P1MM</v>
      </c>
      <c r="H486" t="s">
        <v>12</v>
      </c>
    </row>
    <row r="487" spans="2:8" hidden="1" x14ac:dyDescent="0.35">
      <c r="B487" t="s">
        <v>631</v>
      </c>
      <c r="C487" t="str">
        <f>VLOOKUP(B487,NCE!$B$13:$H$1145,7,FALSE)</f>
        <v>Microsoft Defender for Office 365 (Plan 1)</v>
      </c>
      <c r="D487">
        <f>VLOOKUP(B487,NCE!$B$13:$N$1145,11,FALSE)</f>
        <v>12.940074906367039</v>
      </c>
      <c r="E487" t="s">
        <v>894</v>
      </c>
      <c r="F487" t="str">
        <f>IFERROR(VLOOKUP(B487,NCE!$B$14:$J$1145,9,0),"")</f>
        <v>Monthly</v>
      </c>
      <c r="G487" t="str">
        <f>IFERROR(VLOOKUP(B487,NCE!B:K,8,FALSE),"")</f>
        <v>P1YM</v>
      </c>
      <c r="H487" t="s">
        <v>12</v>
      </c>
    </row>
    <row r="488" spans="2:8" hidden="1" x14ac:dyDescent="0.35">
      <c r="B488" t="s">
        <v>632</v>
      </c>
      <c r="C488" t="str">
        <f>VLOOKUP(B488,NCE!$B$13:$H$1145,7,FALSE)</f>
        <v>Microsoft Defender for Office 365 (Plan 1)</v>
      </c>
      <c r="D488">
        <f>VLOOKUP(B488,NCE!$B$13:$N$1145,11,FALSE)</f>
        <v>147.87640449438203</v>
      </c>
      <c r="E488" t="s">
        <v>894</v>
      </c>
      <c r="F488" t="str">
        <f>IFERROR(VLOOKUP(B488,NCE!$B$14:$J$1145,9,0),"")</f>
        <v>Annual</v>
      </c>
      <c r="G488" t="str">
        <f>IFERROR(VLOOKUP(B488,NCE!B:K,8,FALSE),"")</f>
        <v>P1YA</v>
      </c>
      <c r="H488" t="s">
        <v>12</v>
      </c>
    </row>
    <row r="489" spans="2:8" hidden="1" x14ac:dyDescent="0.35">
      <c r="B489" t="s">
        <v>635</v>
      </c>
      <c r="C489" t="str">
        <f>VLOOKUP(B489,NCE!$B$13:$H$1145,7,FALSE)</f>
        <v>Microsoft Defender for Office 365 (Plan 2)</v>
      </c>
      <c r="D489">
        <f>VLOOKUP(B489,NCE!$B$13:$N$1145,11,FALSE)</f>
        <v>36.786516853932589</v>
      </c>
      <c r="E489" t="s">
        <v>894</v>
      </c>
      <c r="F489" t="str">
        <f>IFERROR(VLOOKUP(B489,NCE!$B$14:$J$1145,9,0),"")</f>
        <v>Monthly</v>
      </c>
      <c r="G489" t="str">
        <f>IFERROR(VLOOKUP(B489,NCE!B:K,8,FALSE),"")</f>
        <v>P1MM</v>
      </c>
      <c r="H489" t="s">
        <v>12</v>
      </c>
    </row>
    <row r="490" spans="2:8" hidden="1" x14ac:dyDescent="0.35">
      <c r="B490" t="s">
        <v>636</v>
      </c>
      <c r="C490" t="str">
        <f>VLOOKUP(B490,NCE!$B$13:$H$1145,7,FALSE)</f>
        <v>Microsoft Defender for Office 365 (Plan 2)</v>
      </c>
      <c r="D490">
        <f>VLOOKUP(B490,NCE!$B$13:$N$1145,11,FALSE)</f>
        <v>32.176029962546814</v>
      </c>
      <c r="E490" t="s">
        <v>894</v>
      </c>
      <c r="F490" t="str">
        <f>IFERROR(VLOOKUP(B490,NCE!$B$14:$J$1145,9,0),"")</f>
        <v>Monthly</v>
      </c>
      <c r="G490" t="str">
        <f>IFERROR(VLOOKUP(B490,NCE!B:K,8,FALSE),"")</f>
        <v>P1YM</v>
      </c>
      <c r="H490" t="s">
        <v>12</v>
      </c>
    </row>
    <row r="491" spans="2:8" hidden="1" x14ac:dyDescent="0.35">
      <c r="B491" t="s">
        <v>637</v>
      </c>
      <c r="C491" t="str">
        <f>VLOOKUP(B491,NCE!$B$13:$H$1145,7,FALSE)</f>
        <v>Microsoft Defender for Office 365 (Plan 2)</v>
      </c>
      <c r="D491">
        <f>VLOOKUP(B491,NCE!$B$13:$N$1145,11,FALSE)</f>
        <v>367.77528089887642</v>
      </c>
      <c r="E491" t="s">
        <v>894</v>
      </c>
      <c r="F491" t="str">
        <f>IFERROR(VLOOKUP(B491,NCE!$B$14:$J$1145,9,0),"")</f>
        <v>Annual</v>
      </c>
      <c r="G491" t="str">
        <f>IFERROR(VLOOKUP(B491,NCE!B:K,8,FALSE),"")</f>
        <v>P1YA</v>
      </c>
      <c r="H491" t="s">
        <v>12</v>
      </c>
    </row>
    <row r="492" spans="2:8" hidden="1" x14ac:dyDescent="0.35">
      <c r="B492" t="s">
        <v>641</v>
      </c>
      <c r="C492" t="str">
        <f>VLOOKUP(B492,NCE!$B$13:$H$1145,7,FALSE)</f>
        <v>Microsoft Intune Plan 1 Device</v>
      </c>
      <c r="D492">
        <f>VLOOKUP(B492,NCE!$B$13:$N$1145,11,FALSE)</f>
        <v>19.674157303370787</v>
      </c>
      <c r="E492" t="s">
        <v>894</v>
      </c>
      <c r="F492" t="str">
        <f>IFERROR(VLOOKUP(B492,NCE!$B$14:$J$1145,9,0),"")</f>
        <v>Monthly</v>
      </c>
      <c r="G492" t="str">
        <f>IFERROR(VLOOKUP(B492,NCE!B:K,8,FALSE),"")</f>
        <v>P1MM</v>
      </c>
      <c r="H492" t="s">
        <v>12</v>
      </c>
    </row>
    <row r="493" spans="2:8" hidden="1" x14ac:dyDescent="0.35">
      <c r="B493" t="s">
        <v>642</v>
      </c>
      <c r="C493" t="str">
        <f>VLOOKUP(B493,NCE!$B$13:$H$1145,7,FALSE)</f>
        <v>Microsoft Intune Plan 1 Device</v>
      </c>
      <c r="D493">
        <f>VLOOKUP(B493,NCE!$B$13:$N$1145,11,FALSE)</f>
        <v>17.212546816479399</v>
      </c>
      <c r="E493" t="s">
        <v>894</v>
      </c>
      <c r="F493" t="str">
        <f>IFERROR(VLOOKUP(B493,NCE!$B$14:$J$1145,9,0),"")</f>
        <v>Monthly</v>
      </c>
      <c r="G493" t="str">
        <f>IFERROR(VLOOKUP(B493,NCE!B:K,8,FALSE),"")</f>
        <v>P1YM</v>
      </c>
      <c r="H493" t="s">
        <v>12</v>
      </c>
    </row>
    <row r="494" spans="2:8" hidden="1" x14ac:dyDescent="0.35">
      <c r="B494" t="s">
        <v>643</v>
      </c>
      <c r="C494" t="str">
        <f>VLOOKUP(B494,NCE!$B$13:$H$1145,7,FALSE)</f>
        <v>Microsoft Intune Plan 1 Device</v>
      </c>
      <c r="D494">
        <f>VLOOKUP(B494,NCE!$B$13:$N$1145,11,FALSE)</f>
        <v>196.75280898876406</v>
      </c>
      <c r="E494" t="s">
        <v>894</v>
      </c>
      <c r="F494" t="str">
        <f>IFERROR(VLOOKUP(B494,NCE!$B$14:$J$1145,9,0),"")</f>
        <v>Annual</v>
      </c>
      <c r="G494" t="str">
        <f>IFERROR(VLOOKUP(B494,NCE!B:K,8,FALSE),"")</f>
        <v>P1YA</v>
      </c>
      <c r="H494" t="s">
        <v>12</v>
      </c>
    </row>
    <row r="495" spans="2:8" hidden="1" x14ac:dyDescent="0.35">
      <c r="B495" t="s">
        <v>647</v>
      </c>
      <c r="C495" t="str">
        <f>VLOOKUP(B495,NCE!$B$13:$H$1145,7,FALSE)</f>
        <v>Microsoft Stream Plan 2 for Office 365 Add-On</v>
      </c>
      <c r="D495">
        <f>VLOOKUP(B495,NCE!$B$13:$N$1145,11,FALSE)</f>
        <v>14.786516853932584</v>
      </c>
      <c r="E495" t="s">
        <v>894</v>
      </c>
      <c r="F495" t="str">
        <f>IFERROR(VLOOKUP(B495,NCE!$B$14:$J$1145,9,0),"")</f>
        <v>Monthly</v>
      </c>
      <c r="G495" t="str">
        <f>IFERROR(VLOOKUP(B495,NCE!B:K,8,FALSE),"")</f>
        <v>P1MM</v>
      </c>
      <c r="H495" t="s">
        <v>12</v>
      </c>
    </row>
    <row r="496" spans="2:8" hidden="1" x14ac:dyDescent="0.35">
      <c r="B496" t="s">
        <v>648</v>
      </c>
      <c r="C496" t="str">
        <f>VLOOKUP(B496,NCE!$B$13:$H$1145,7,FALSE)</f>
        <v>Microsoft Stream Plan 2 for Office 365 Add-On</v>
      </c>
      <c r="D496">
        <f>VLOOKUP(B496,NCE!$B$13:$N$1145,11,FALSE)</f>
        <v>12.940074906367039</v>
      </c>
      <c r="E496" t="s">
        <v>894</v>
      </c>
      <c r="F496" t="str">
        <f>IFERROR(VLOOKUP(B496,NCE!$B$14:$J$1145,9,0),"")</f>
        <v>Monthly</v>
      </c>
      <c r="G496" t="str">
        <f>IFERROR(VLOOKUP(B496,NCE!B:K,8,FALSE),"")</f>
        <v>P1YM</v>
      </c>
      <c r="H496" t="s">
        <v>12</v>
      </c>
    </row>
    <row r="497" spans="2:8" hidden="1" x14ac:dyDescent="0.35">
      <c r="B497" t="s">
        <v>649</v>
      </c>
      <c r="C497" t="str">
        <f>VLOOKUP(B497,NCE!$B$13:$H$1145,7,FALSE)</f>
        <v>Microsoft Stream Plan 2 for Office 365 Add-On</v>
      </c>
      <c r="D497">
        <f>VLOOKUP(B497,NCE!$B$13:$N$1145,11,FALSE)</f>
        <v>147.87640449438203</v>
      </c>
      <c r="E497" t="s">
        <v>894</v>
      </c>
      <c r="F497" t="str">
        <f>IFERROR(VLOOKUP(B497,NCE!$B$14:$J$1145,9,0),"")</f>
        <v>Annual</v>
      </c>
      <c r="G497" t="str">
        <f>IFERROR(VLOOKUP(B497,NCE!B:K,8,FALSE),"")</f>
        <v>P1YA</v>
      </c>
      <c r="H497" t="s">
        <v>12</v>
      </c>
    </row>
    <row r="498" spans="2:8" hidden="1" x14ac:dyDescent="0.35">
      <c r="B498" t="s">
        <v>652</v>
      </c>
      <c r="C498" t="str">
        <f>VLOOKUP(B498,NCE!$B$13:$H$1145,7,FALSE)</f>
        <v>Microsoft Stream Storage Add-On (500 GB)</v>
      </c>
      <c r="D498">
        <f>VLOOKUP(B498,NCE!$B$13:$N$1145,11,FALSE)</f>
        <v>736.33707865168537</v>
      </c>
      <c r="E498" t="s">
        <v>894</v>
      </c>
      <c r="F498" t="str">
        <f>IFERROR(VLOOKUP(B498,NCE!$B$14:$J$1145,9,0),"")</f>
        <v>Monthly</v>
      </c>
      <c r="G498" t="str">
        <f>IFERROR(VLOOKUP(B498,NCE!B:K,8,FALSE),"")</f>
        <v>P1MM</v>
      </c>
      <c r="H498" t="s">
        <v>12</v>
      </c>
    </row>
    <row r="499" spans="2:8" hidden="1" x14ac:dyDescent="0.35">
      <c r="B499" t="s">
        <v>653</v>
      </c>
      <c r="C499" t="str">
        <f>VLOOKUP(B499,NCE!$B$13:$H$1145,7,FALSE)</f>
        <v>Microsoft Stream Storage Add-On (500 GB)</v>
      </c>
      <c r="D499">
        <f>VLOOKUP(B499,NCE!$B$13:$N$1145,11,FALSE)</f>
        <v>644.27808988764048</v>
      </c>
      <c r="E499" t="s">
        <v>894</v>
      </c>
      <c r="F499" t="str">
        <f>IFERROR(VLOOKUP(B499,NCE!$B$14:$J$1145,9,0),"")</f>
        <v>Monthly</v>
      </c>
      <c r="G499" t="str">
        <f>IFERROR(VLOOKUP(B499,NCE!B:K,8,FALSE),"")</f>
        <v>P1YM</v>
      </c>
      <c r="H499" t="s">
        <v>12</v>
      </c>
    </row>
    <row r="500" spans="2:8" hidden="1" x14ac:dyDescent="0.35">
      <c r="B500" t="s">
        <v>654</v>
      </c>
      <c r="C500" t="str">
        <f>VLOOKUP(B500,NCE!$B$13:$H$1145,7,FALSE)</f>
        <v>Microsoft Stream Storage Add-On (500 GB)</v>
      </c>
      <c r="D500">
        <f>VLOOKUP(B500,NCE!$B$13:$N$1145,11,FALSE)</f>
        <v>7363.2359550561796</v>
      </c>
      <c r="E500" t="s">
        <v>894</v>
      </c>
      <c r="F500" t="str">
        <f>IFERROR(VLOOKUP(B500,NCE!$B$14:$J$1145,9,0),"")</f>
        <v>Annual</v>
      </c>
      <c r="G500" t="str">
        <f>IFERROR(VLOOKUP(B500,NCE!B:K,8,FALSE),"")</f>
        <v>P1YA</v>
      </c>
      <c r="H500" t="s">
        <v>12</v>
      </c>
    </row>
    <row r="501" spans="2:8" hidden="1" x14ac:dyDescent="0.35">
      <c r="B501" t="s">
        <v>657</v>
      </c>
      <c r="C501" t="str">
        <f>VLOOKUP(B501,NCE!$B$13:$H$1145,7,FALSE)</f>
        <v>Microsoft Teams Essentials</v>
      </c>
      <c r="D501">
        <f>VLOOKUP(B501,NCE!$B$13:$N$1145,11,FALSE)</f>
        <v>29.44943820224719</v>
      </c>
      <c r="E501" t="s">
        <v>894</v>
      </c>
      <c r="F501" t="str">
        <f>IFERROR(VLOOKUP(B501,NCE!$B$14:$J$1145,9,0),"")</f>
        <v>Monthly</v>
      </c>
      <c r="G501" t="str">
        <f>IFERROR(VLOOKUP(B501,NCE!B:K,8,FALSE),"")</f>
        <v>P1MM</v>
      </c>
      <c r="H501" t="s">
        <v>12</v>
      </c>
    </row>
    <row r="502" spans="2:8" hidden="1" x14ac:dyDescent="0.35">
      <c r="B502" t="s">
        <v>658</v>
      </c>
      <c r="C502" t="str">
        <f>VLOOKUP(B502,NCE!$B$13:$H$1145,7,FALSE)</f>
        <v>Microsoft Teams Essentials</v>
      </c>
      <c r="D502">
        <f>VLOOKUP(B502,NCE!$B$13:$N$1145,11,FALSE)</f>
        <v>294.4831460674157</v>
      </c>
      <c r="E502" t="s">
        <v>894</v>
      </c>
      <c r="F502" t="str">
        <f>IFERROR(VLOOKUP(B502,NCE!$B$14:$J$1145,9,0),"")</f>
        <v>Annual</v>
      </c>
      <c r="G502" t="str">
        <f>IFERROR(VLOOKUP(B502,NCE!B:K,8,FALSE),"")</f>
        <v>P1YA</v>
      </c>
      <c r="H502" t="s">
        <v>12</v>
      </c>
    </row>
    <row r="503" spans="2:8" hidden="1" x14ac:dyDescent="0.35">
      <c r="B503" t="s">
        <v>659</v>
      </c>
      <c r="C503" t="str">
        <f>VLOOKUP(B503,NCE!$B$13:$H$1145,7,FALSE)</f>
        <v>Microsoft Teams Essentials</v>
      </c>
      <c r="D503">
        <f>VLOOKUP(B503,NCE!$B$13:$N$1145,11,FALSE)</f>
        <v>25.772471910112358</v>
      </c>
      <c r="E503" t="s">
        <v>894</v>
      </c>
      <c r="F503" t="str">
        <f>IFERROR(VLOOKUP(B503,NCE!$B$14:$J$1145,9,0),"")</f>
        <v>Monthly</v>
      </c>
      <c r="G503" t="str">
        <f>IFERROR(VLOOKUP(B503,NCE!B:K,8,FALSE),"")</f>
        <v>P1YM</v>
      </c>
      <c r="H503" t="s">
        <v>12</v>
      </c>
    </row>
    <row r="504" spans="2:8" hidden="1" x14ac:dyDescent="0.35">
      <c r="B504" t="s">
        <v>662</v>
      </c>
      <c r="C504" t="str">
        <f>VLOOKUP(B504,NCE!$B$13:$H$1145,7,FALSE)</f>
        <v>Microsoft Teams Phone Standard</v>
      </c>
      <c r="D504">
        <f>VLOOKUP(B504,NCE!$B$13:$N$1145,11,FALSE)</f>
        <v>73.696629213483149</v>
      </c>
      <c r="E504" t="s">
        <v>894</v>
      </c>
      <c r="F504" t="str">
        <f>IFERROR(VLOOKUP(B504,NCE!$B$14:$J$1145,9,0),"")</f>
        <v>Monthly</v>
      </c>
      <c r="G504" t="str">
        <f>IFERROR(VLOOKUP(B504,NCE!B:K,8,FALSE),"")</f>
        <v>P1MM</v>
      </c>
      <c r="H504" t="s">
        <v>12</v>
      </c>
    </row>
    <row r="505" spans="2:8" hidden="1" x14ac:dyDescent="0.35">
      <c r="B505" t="s">
        <v>663</v>
      </c>
      <c r="C505" t="str">
        <f>VLOOKUP(B505,NCE!$B$13:$H$1145,7,FALSE)</f>
        <v>Microsoft Teams Phone Standard</v>
      </c>
      <c r="D505">
        <f>VLOOKUP(B505,NCE!$B$13:$N$1145,11,FALSE)</f>
        <v>64.470973782771537</v>
      </c>
      <c r="E505" t="s">
        <v>894</v>
      </c>
      <c r="F505" t="str">
        <f>IFERROR(VLOOKUP(B505,NCE!$B$14:$J$1145,9,0),"")</f>
        <v>Monthly</v>
      </c>
      <c r="G505" t="str">
        <f>IFERROR(VLOOKUP(B505,NCE!B:K,8,FALSE),"")</f>
        <v>P1YM</v>
      </c>
      <c r="H505" t="s">
        <v>12</v>
      </c>
    </row>
    <row r="506" spans="2:8" hidden="1" x14ac:dyDescent="0.35">
      <c r="B506" t="s">
        <v>664</v>
      </c>
      <c r="C506" t="str">
        <f>VLOOKUP(B506,NCE!$B$13:$H$1145,7,FALSE)</f>
        <v>Microsoft Teams Phone Standard</v>
      </c>
      <c r="D506">
        <f>VLOOKUP(B506,NCE!$B$13:$N$1145,11,FALSE)</f>
        <v>736.84269662921338</v>
      </c>
      <c r="E506" t="s">
        <v>894</v>
      </c>
      <c r="F506" t="str">
        <f>IFERROR(VLOOKUP(B506,NCE!$B$14:$J$1145,9,0),"")</f>
        <v>Annual</v>
      </c>
      <c r="G506" t="str">
        <f>IFERROR(VLOOKUP(B506,NCE!B:K,8,FALSE),"")</f>
        <v>P1YA</v>
      </c>
      <c r="H506" t="s">
        <v>12</v>
      </c>
    </row>
    <row r="507" spans="2:8" hidden="1" x14ac:dyDescent="0.35">
      <c r="B507" t="s">
        <v>668</v>
      </c>
      <c r="C507" t="str">
        <f>VLOOKUP(B507,NCE!$B$13:$H$1145,7,FALSE)</f>
        <v>Teams Phone with Calling Plan (country zone 1 - US)</v>
      </c>
      <c r="D507">
        <f>VLOOKUP(B507,NCE!$B$13:$N$1145,11,FALSE)</f>
        <v>202.52808988764045</v>
      </c>
      <c r="E507" t="s">
        <v>894</v>
      </c>
      <c r="F507" t="str">
        <f>IFERROR(VLOOKUP(B507,NCE!$B$14:$J$1145,9,0),"")</f>
        <v>Monthly</v>
      </c>
      <c r="G507" t="str">
        <f>IFERROR(VLOOKUP(B507,NCE!B:K,8,FALSE),"")</f>
        <v>P1MM</v>
      </c>
      <c r="H507" t="s">
        <v>12</v>
      </c>
    </row>
    <row r="508" spans="2:8" hidden="1" x14ac:dyDescent="0.35">
      <c r="B508" t="s">
        <v>669</v>
      </c>
      <c r="C508" t="str">
        <f>VLOOKUP(B508,NCE!$B$13:$H$1145,7,FALSE)</f>
        <v>Teams Phone with Calling Plan (country zone 1 - US)</v>
      </c>
      <c r="D508">
        <f>VLOOKUP(B508,NCE!$B$13:$N$1145,11,FALSE)</f>
        <v>2025.3370786516853</v>
      </c>
      <c r="E508" t="s">
        <v>894</v>
      </c>
      <c r="F508" t="str">
        <f>IFERROR(VLOOKUP(B508,NCE!$B$14:$J$1145,9,0),"")</f>
        <v>Annual</v>
      </c>
      <c r="G508" t="str">
        <f>IFERROR(VLOOKUP(B508,NCE!B:K,8,FALSE),"")</f>
        <v>P1YA</v>
      </c>
      <c r="H508" t="s">
        <v>12</v>
      </c>
    </row>
    <row r="509" spans="2:8" hidden="1" x14ac:dyDescent="0.35">
      <c r="B509" t="s">
        <v>670</v>
      </c>
      <c r="C509" t="str">
        <f>VLOOKUP(B509,NCE!$B$13:$H$1145,7,FALSE)</f>
        <v>Teams Phone with Calling Plan (country zone 1 - US)</v>
      </c>
      <c r="D509">
        <f>VLOOKUP(B509,NCE!$B$13:$N$1145,11,FALSE)</f>
        <v>177.21722846441946</v>
      </c>
      <c r="E509" t="s">
        <v>894</v>
      </c>
      <c r="F509" t="str">
        <f>IFERROR(VLOOKUP(B509,NCE!$B$14:$J$1145,9,0),"")</f>
        <v>Monthly</v>
      </c>
      <c r="G509" t="str">
        <f>IFERROR(VLOOKUP(B509,NCE!B:K,8,FALSE),"")</f>
        <v>P1YM</v>
      </c>
      <c r="H509" t="s">
        <v>12</v>
      </c>
    </row>
    <row r="510" spans="2:8" hidden="1" x14ac:dyDescent="0.35">
      <c r="B510" t="s">
        <v>673</v>
      </c>
      <c r="C510" t="str">
        <f>VLOOKUP(B510,NCE!$B$13:$H$1145,7,FALSE)</f>
        <v>Microsoft Viva Suite</v>
      </c>
      <c r="D510">
        <f>VLOOKUP(B510,NCE!$B$13:$N$1145,11,FALSE)</f>
        <v>88.348314606741567</v>
      </c>
      <c r="E510" t="s">
        <v>894</v>
      </c>
      <c r="F510" t="str">
        <f>IFERROR(VLOOKUP(B510,NCE!$B$14:$J$1145,9,0),"")</f>
        <v>Monthly</v>
      </c>
      <c r="G510" t="str">
        <f>IFERROR(VLOOKUP(B510,NCE!B:K,8,FALSE),"")</f>
        <v>P1MM</v>
      </c>
      <c r="H510" t="s">
        <v>12</v>
      </c>
    </row>
    <row r="511" spans="2:8" hidden="1" x14ac:dyDescent="0.35">
      <c r="B511" t="s">
        <v>674</v>
      </c>
      <c r="C511" t="str">
        <f>VLOOKUP(B511,NCE!$B$13:$H$1145,7,FALSE)</f>
        <v>Microsoft Viva Suite</v>
      </c>
      <c r="D511">
        <f>VLOOKUP(B511,NCE!$B$13:$N$1145,11,FALSE)</f>
        <v>883.43820224719104</v>
      </c>
      <c r="E511" t="s">
        <v>894</v>
      </c>
      <c r="F511" t="str">
        <f>IFERROR(VLOOKUP(B511,NCE!$B$14:$J$1145,9,0),"")</f>
        <v>Annual</v>
      </c>
      <c r="G511" t="str">
        <f>IFERROR(VLOOKUP(B511,NCE!B:K,8,FALSE),"")</f>
        <v>P1YA</v>
      </c>
      <c r="H511" t="s">
        <v>12</v>
      </c>
    </row>
    <row r="512" spans="2:8" hidden="1" x14ac:dyDescent="0.35">
      <c r="B512" t="s">
        <v>675</v>
      </c>
      <c r="C512" t="str">
        <f>VLOOKUP(B512,NCE!$B$13:$H$1145,7,FALSE)</f>
        <v>Microsoft Viva Suite</v>
      </c>
      <c r="D512">
        <f>VLOOKUP(B512,NCE!$B$13:$N$1145,11,FALSE)</f>
        <v>77.303370786516851</v>
      </c>
      <c r="E512" t="s">
        <v>894</v>
      </c>
      <c r="F512" t="str">
        <f>IFERROR(VLOOKUP(B512,NCE!$B$14:$J$1145,9,0),"")</f>
        <v>Monthly</v>
      </c>
      <c r="G512" t="str">
        <f>IFERROR(VLOOKUP(B512,NCE!B:K,8,FALSE),"")</f>
        <v>P1YM</v>
      </c>
      <c r="H512" t="s">
        <v>12</v>
      </c>
    </row>
    <row r="513" spans="2:8" hidden="1" x14ac:dyDescent="0.35">
      <c r="B513" t="s">
        <v>679</v>
      </c>
      <c r="C513" t="str">
        <f>VLOOKUP(B513,NCE!$B$13:$H$1145,7,FALSE)</f>
        <v>Microsoft Viva Insights Capacity</v>
      </c>
      <c r="D513">
        <f>VLOOKUP(B513,NCE!$B$13:$N$1145,11,FALSE)</f>
        <v>36814.516853932582</v>
      </c>
      <c r="E513" t="s">
        <v>894</v>
      </c>
      <c r="F513" t="str">
        <f>IFERROR(VLOOKUP(B513,NCE!$B$14:$J$1145,9,0),"")</f>
        <v>Monthly</v>
      </c>
      <c r="G513" t="str">
        <f>IFERROR(VLOOKUP(B513,NCE!B:K,8,FALSE),"")</f>
        <v>P1MM</v>
      </c>
      <c r="H513" t="s">
        <v>12</v>
      </c>
    </row>
    <row r="514" spans="2:8" hidden="1" x14ac:dyDescent="0.35">
      <c r="B514" t="s">
        <v>680</v>
      </c>
      <c r="C514" t="str">
        <f>VLOOKUP(B514,NCE!$B$13:$H$1145,7,FALSE)</f>
        <v>Microsoft Viva Insights Capacity</v>
      </c>
      <c r="D514">
        <f>VLOOKUP(B514,NCE!$B$13:$N$1145,11,FALSE)</f>
        <v>368145.20224719099</v>
      </c>
      <c r="E514" t="s">
        <v>894</v>
      </c>
      <c r="F514" t="str">
        <f>IFERROR(VLOOKUP(B514,NCE!$B$14:$J$1145,9,0),"")</f>
        <v>Annual</v>
      </c>
      <c r="G514" t="str">
        <f>IFERROR(VLOOKUP(B514,NCE!B:K,8,FALSE),"")</f>
        <v>P1YA</v>
      </c>
      <c r="H514" t="s">
        <v>12</v>
      </c>
    </row>
    <row r="515" spans="2:8" hidden="1" x14ac:dyDescent="0.35">
      <c r="B515" t="s">
        <v>681</v>
      </c>
      <c r="C515" t="str">
        <f>VLOOKUP(B515,NCE!$B$13:$H$1145,7,FALSE)</f>
        <v>Microsoft Viva Insights Capacity</v>
      </c>
      <c r="D515">
        <f>VLOOKUP(B515,NCE!$B$13:$N$1145,11,FALSE)</f>
        <v>32212.708801498127</v>
      </c>
      <c r="E515" t="s">
        <v>894</v>
      </c>
      <c r="F515" t="str">
        <f>IFERROR(VLOOKUP(B515,NCE!$B$14:$J$1145,9,0),"")</f>
        <v>Monthly</v>
      </c>
      <c r="G515" t="str">
        <f>IFERROR(VLOOKUP(B515,NCE!B:K,8,FALSE),"")</f>
        <v>P1YM</v>
      </c>
      <c r="H515" t="s">
        <v>12</v>
      </c>
    </row>
    <row r="516" spans="2:8" hidden="1" x14ac:dyDescent="0.35">
      <c r="B516" t="s">
        <v>682</v>
      </c>
      <c r="C516" t="str">
        <f>VLOOKUP(B516,NCE!$B$13:$H$1145,7,FALSE)</f>
        <v>Microsoft Viva Insights</v>
      </c>
      <c r="D516">
        <f>VLOOKUP(B516,NCE!$B$13:$N$1145,11,FALSE)</f>
        <v>29.44943820224719</v>
      </c>
      <c r="E516" t="s">
        <v>894</v>
      </c>
      <c r="F516" t="str">
        <f>IFERROR(VLOOKUP(B516,NCE!$B$14:$J$1145,9,0),"")</f>
        <v>Monthly</v>
      </c>
      <c r="G516" t="str">
        <f>IFERROR(VLOOKUP(B516,NCE!B:K,8,FALSE),"")</f>
        <v>P1MM</v>
      </c>
      <c r="H516" t="s">
        <v>12</v>
      </c>
    </row>
    <row r="517" spans="2:8" hidden="1" x14ac:dyDescent="0.35">
      <c r="B517" t="s">
        <v>683</v>
      </c>
      <c r="C517" t="str">
        <f>VLOOKUP(B517,NCE!$B$13:$H$1145,7,FALSE)</f>
        <v>Microsoft Viva Insights</v>
      </c>
      <c r="D517">
        <f>VLOOKUP(B517,NCE!$B$13:$N$1145,11,FALSE)</f>
        <v>25.772471910112358</v>
      </c>
      <c r="E517" t="s">
        <v>894</v>
      </c>
      <c r="F517" t="str">
        <f>IFERROR(VLOOKUP(B517,NCE!$B$14:$J$1145,9,0),"")</f>
        <v>Monthly</v>
      </c>
      <c r="G517" t="str">
        <f>IFERROR(VLOOKUP(B517,NCE!B:K,8,FALSE),"")</f>
        <v>P1YM</v>
      </c>
      <c r="H517" t="s">
        <v>12</v>
      </c>
    </row>
    <row r="518" spans="2:8" hidden="1" x14ac:dyDescent="0.35">
      <c r="B518" t="s">
        <v>684</v>
      </c>
      <c r="C518" t="str">
        <f>VLOOKUP(B518,NCE!$B$13:$H$1145,7,FALSE)</f>
        <v>Microsoft Viva Insights</v>
      </c>
      <c r="D518">
        <f>VLOOKUP(B518,NCE!$B$13:$N$1145,11,FALSE)</f>
        <v>294.4831460674157</v>
      </c>
      <c r="E518" t="s">
        <v>894</v>
      </c>
      <c r="F518" t="str">
        <f>IFERROR(VLOOKUP(B518,NCE!$B$14:$J$1145,9,0),"")</f>
        <v>Annual</v>
      </c>
      <c r="G518" t="str">
        <f>IFERROR(VLOOKUP(B518,NCE!B:K,8,FALSE),"")</f>
        <v>P1YA</v>
      </c>
      <c r="H518" t="s">
        <v>12</v>
      </c>
    </row>
    <row r="519" spans="2:8" hidden="1" x14ac:dyDescent="0.35">
      <c r="B519" t="s">
        <v>687</v>
      </c>
      <c r="C519" t="str">
        <f>VLOOKUP(B519,NCE!$B$13:$H$1145,7,FALSE)</f>
        <v>Office 365 Data Loss Prevention</v>
      </c>
      <c r="D519">
        <f>VLOOKUP(B519,NCE!$B$13:$N$1145,11,FALSE)</f>
        <v>22.123595505617978</v>
      </c>
      <c r="E519" t="s">
        <v>894</v>
      </c>
      <c r="F519" t="str">
        <f>IFERROR(VLOOKUP(B519,NCE!$B$14:$J$1145,9,0),"")</f>
        <v>Monthly</v>
      </c>
      <c r="G519" t="str">
        <f>IFERROR(VLOOKUP(B519,NCE!B:K,8,FALSE),"")</f>
        <v>P1MM</v>
      </c>
      <c r="H519" t="s">
        <v>12</v>
      </c>
    </row>
    <row r="520" spans="2:8" hidden="1" x14ac:dyDescent="0.35">
      <c r="B520" t="s">
        <v>688</v>
      </c>
      <c r="C520" t="str">
        <f>VLOOKUP(B520,NCE!$B$13:$H$1145,7,FALSE)</f>
        <v>Office 365 Data Loss Prevention</v>
      </c>
      <c r="D520">
        <f>VLOOKUP(B520,NCE!$B$13:$N$1145,11,FALSE)</f>
        <v>19.35580524344569</v>
      </c>
      <c r="E520" t="s">
        <v>894</v>
      </c>
      <c r="F520" t="str">
        <f>IFERROR(VLOOKUP(B520,NCE!$B$14:$J$1145,9,0),"")</f>
        <v>Monthly</v>
      </c>
      <c r="G520" t="str">
        <f>IFERROR(VLOOKUP(B520,NCE!B:K,8,FALSE),"")</f>
        <v>P1YM</v>
      </c>
      <c r="H520" t="s">
        <v>12</v>
      </c>
    </row>
    <row r="521" spans="2:8" hidden="1" x14ac:dyDescent="0.35">
      <c r="B521" t="s">
        <v>689</v>
      </c>
      <c r="C521" t="str">
        <f>VLOOKUP(B521,NCE!$B$13:$H$1145,7,FALSE)</f>
        <v>Office 365 Data Loss Prevention</v>
      </c>
      <c r="D521">
        <f>VLOOKUP(B521,NCE!$B$13:$N$1145,11,FALSE)</f>
        <v>221.17977528089887</v>
      </c>
      <c r="E521" t="s">
        <v>894</v>
      </c>
      <c r="F521" t="str">
        <f>IFERROR(VLOOKUP(B521,NCE!$B$14:$J$1145,9,0),"")</f>
        <v>Annual</v>
      </c>
      <c r="G521" t="str">
        <f>IFERROR(VLOOKUP(B521,NCE!B:K,8,FALSE),"")</f>
        <v>P1YA</v>
      </c>
      <c r="H521" t="s">
        <v>12</v>
      </c>
    </row>
    <row r="522" spans="2:8" hidden="1" x14ac:dyDescent="0.35">
      <c r="B522" t="s">
        <v>691</v>
      </c>
      <c r="C522" t="str">
        <f>VLOOKUP(B522,NCE!$B$13:$H$1145,7,FALSE)</f>
        <v>Office 365 E1</v>
      </c>
      <c r="D522">
        <f>VLOOKUP(B522,NCE!$B$13:$N$1145,11,FALSE)</f>
        <v>73.696629213483149</v>
      </c>
      <c r="E522" t="s">
        <v>894</v>
      </c>
      <c r="F522" t="str">
        <f>IFERROR(VLOOKUP(B522,NCE!$B$14:$J$1145,9,0),"")</f>
        <v>Monthly</v>
      </c>
      <c r="G522" t="str">
        <f>IFERROR(VLOOKUP(B522,NCE!B:K,8,FALSE),"")</f>
        <v>P1MM</v>
      </c>
      <c r="H522" t="s">
        <v>12</v>
      </c>
    </row>
    <row r="523" spans="2:8" hidden="1" x14ac:dyDescent="0.35">
      <c r="B523" t="s">
        <v>692</v>
      </c>
      <c r="C523" t="str">
        <f>VLOOKUP(B523,NCE!$B$13:$H$1145,7,FALSE)</f>
        <v>Office 365 E1</v>
      </c>
      <c r="D523">
        <f>VLOOKUP(B523,NCE!$B$13:$N$1145,11,FALSE)</f>
        <v>64.470973782771537</v>
      </c>
      <c r="E523" t="s">
        <v>894</v>
      </c>
      <c r="F523" t="str">
        <f>IFERROR(VLOOKUP(B523,NCE!$B$14:$J$1145,9,0),"")</f>
        <v>Monthly</v>
      </c>
      <c r="G523" t="str">
        <f>IFERROR(VLOOKUP(B523,NCE!B:K,8,FALSE),"")</f>
        <v>P1YM</v>
      </c>
      <c r="H523" t="s">
        <v>12</v>
      </c>
    </row>
    <row r="524" spans="2:8" hidden="1" x14ac:dyDescent="0.35">
      <c r="B524" t="s">
        <v>693</v>
      </c>
      <c r="C524" t="str">
        <f>VLOOKUP(B524,NCE!$B$13:$H$1145,7,FALSE)</f>
        <v>Office 365 E1</v>
      </c>
      <c r="D524">
        <f>VLOOKUP(B524,NCE!$B$13:$N$1145,11,FALSE)</f>
        <v>736.84269662921338</v>
      </c>
      <c r="E524" t="s">
        <v>894</v>
      </c>
      <c r="F524" t="str">
        <f>IFERROR(VLOOKUP(B524,NCE!$B$14:$J$1145,9,0),"")</f>
        <v>Annual</v>
      </c>
      <c r="G524" t="str">
        <f>IFERROR(VLOOKUP(B524,NCE!B:K,8,FALSE),"")</f>
        <v>P1YA</v>
      </c>
      <c r="H524" t="s">
        <v>12</v>
      </c>
    </row>
    <row r="525" spans="2:8" hidden="1" x14ac:dyDescent="0.35">
      <c r="B525" t="s">
        <v>696</v>
      </c>
      <c r="C525" t="str">
        <f>VLOOKUP(B525,NCE!$B$13:$H$1145,7,FALSE)</f>
        <v>Office 365 E3</v>
      </c>
      <c r="D525">
        <f>VLOOKUP(B525,NCE!$B$13:$N$1145,11,FALSE)</f>
        <v>169.34831460674158</v>
      </c>
      <c r="E525" t="s">
        <v>894</v>
      </c>
      <c r="F525" t="str">
        <f>IFERROR(VLOOKUP(B525,NCE!$B$14:$J$1145,9,0),"")</f>
        <v>Monthly</v>
      </c>
      <c r="G525" t="str">
        <f>IFERROR(VLOOKUP(B525,NCE!B:K,8,FALSE),"")</f>
        <v>P1MM</v>
      </c>
      <c r="H525" t="s">
        <v>12</v>
      </c>
    </row>
    <row r="526" spans="2:8" hidden="1" x14ac:dyDescent="0.35">
      <c r="B526" t="s">
        <v>697</v>
      </c>
      <c r="C526" t="str">
        <f>VLOOKUP(B526,NCE!$B$13:$H$1145,7,FALSE)</f>
        <v>Office 365 E3</v>
      </c>
      <c r="D526">
        <f>VLOOKUP(B526,NCE!$B$13:$N$1145,11,FALSE)</f>
        <v>148.19007490636704</v>
      </c>
      <c r="E526" t="s">
        <v>894</v>
      </c>
      <c r="F526" t="str">
        <f>IFERROR(VLOOKUP(B526,NCE!$B$14:$J$1145,9,0),"")</f>
        <v>Monthly</v>
      </c>
      <c r="G526" t="str">
        <f>IFERROR(VLOOKUP(B526,NCE!B:K,8,FALSE),"")</f>
        <v>P1YM</v>
      </c>
      <c r="H526" t="s">
        <v>12</v>
      </c>
    </row>
    <row r="527" spans="2:8" hidden="1" x14ac:dyDescent="0.35">
      <c r="B527" t="s">
        <v>698</v>
      </c>
      <c r="C527" t="str">
        <f>VLOOKUP(B527,NCE!$B$13:$H$1145,7,FALSE)</f>
        <v>Office 365 E3</v>
      </c>
      <c r="D527">
        <f>VLOOKUP(B527,NCE!$B$13:$N$1145,11,FALSE)</f>
        <v>1693.5730337078651</v>
      </c>
      <c r="E527" t="s">
        <v>894</v>
      </c>
      <c r="F527" t="str">
        <f>IFERROR(VLOOKUP(B527,NCE!$B$14:$J$1145,9,0),"")</f>
        <v>Annual</v>
      </c>
      <c r="G527" t="str">
        <f>IFERROR(VLOOKUP(B527,NCE!B:K,8,FALSE),"")</f>
        <v>P1YA</v>
      </c>
      <c r="H527" t="s">
        <v>12</v>
      </c>
    </row>
    <row r="528" spans="2:8" hidden="1" x14ac:dyDescent="0.35">
      <c r="B528" t="s">
        <v>701</v>
      </c>
      <c r="C528" t="str">
        <f>VLOOKUP(B528,NCE!$B$13:$H$1145,7,FALSE)</f>
        <v>Office 365 E5</v>
      </c>
      <c r="D528">
        <f>VLOOKUP(B528,NCE!$B$13:$N$1145,11,FALSE)</f>
        <v>279.83146067415731</v>
      </c>
      <c r="E528" t="s">
        <v>894</v>
      </c>
      <c r="F528" t="str">
        <f>IFERROR(VLOOKUP(B528,NCE!$B$14:$J$1145,9,0),"")</f>
        <v>Monthly</v>
      </c>
      <c r="G528" t="str">
        <f>IFERROR(VLOOKUP(B528,NCE!B:K,8,FALSE),"")</f>
        <v>P1MM</v>
      </c>
      <c r="H528" t="s">
        <v>12</v>
      </c>
    </row>
    <row r="529" spans="2:8" hidden="1" x14ac:dyDescent="0.35">
      <c r="B529" t="s">
        <v>702</v>
      </c>
      <c r="C529" t="str">
        <f>VLOOKUP(B529,NCE!$B$13:$H$1145,7,FALSE)</f>
        <v>Office 365 E5</v>
      </c>
      <c r="D529">
        <f>VLOOKUP(B529,NCE!$B$13:$N$1145,11,FALSE)</f>
        <v>244.83520599250937</v>
      </c>
      <c r="E529" t="s">
        <v>894</v>
      </c>
      <c r="F529" t="str">
        <f>IFERROR(VLOOKUP(B529,NCE!$B$14:$J$1145,9,0),"")</f>
        <v>Monthly</v>
      </c>
      <c r="G529" t="str">
        <f>IFERROR(VLOOKUP(B529,NCE!B:K,8,FALSE),"")</f>
        <v>P1YM</v>
      </c>
      <c r="H529" t="s">
        <v>12</v>
      </c>
    </row>
    <row r="530" spans="2:8" hidden="1" x14ac:dyDescent="0.35">
      <c r="B530" t="s">
        <v>703</v>
      </c>
      <c r="C530" t="str">
        <f>VLOOKUP(B530,NCE!$B$13:$H$1145,7,FALSE)</f>
        <v>Office 365 E5</v>
      </c>
      <c r="D530">
        <f>VLOOKUP(B530,NCE!$B$13:$N$1145,11,FALSE)</f>
        <v>2798.1910112359546</v>
      </c>
      <c r="E530" t="s">
        <v>894</v>
      </c>
      <c r="F530" t="str">
        <f>IFERROR(VLOOKUP(B530,NCE!$B$14:$J$1145,9,0),"")</f>
        <v>Annual</v>
      </c>
      <c r="G530" t="str">
        <f>IFERROR(VLOOKUP(B530,NCE!B:K,8,FALSE),"")</f>
        <v>P1YA</v>
      </c>
      <c r="H530" t="s">
        <v>12</v>
      </c>
    </row>
    <row r="531" spans="2:8" hidden="1" x14ac:dyDescent="0.35">
      <c r="B531" t="s">
        <v>704</v>
      </c>
      <c r="C531" t="str">
        <f>VLOOKUP(B531,NCE!$B$13:$H$1145,7,FALSE)</f>
        <v>Office 365 E5 without Audio Conferencing</v>
      </c>
      <c r="D531">
        <f>VLOOKUP(B531,NCE!$B$13:$N$1145,11,FALSE)</f>
        <v>279.83146067415731</v>
      </c>
      <c r="E531" t="s">
        <v>894</v>
      </c>
      <c r="F531" t="str">
        <f>IFERROR(VLOOKUP(B531,NCE!$B$14:$J$1145,9,0),"")</f>
        <v>Monthly</v>
      </c>
      <c r="G531" t="str">
        <f>IFERROR(VLOOKUP(B531,NCE!B:K,8,FALSE),"")</f>
        <v>P1MM</v>
      </c>
      <c r="H531" t="s">
        <v>12</v>
      </c>
    </row>
    <row r="532" spans="2:8" hidden="1" x14ac:dyDescent="0.35">
      <c r="B532" t="s">
        <v>1754</v>
      </c>
      <c r="C532" t="str">
        <f>VLOOKUP(B532,NCE!$B$13:$H$1145,7,FALSE)</f>
        <v>Office 365 E5 without Audio Conferencing</v>
      </c>
      <c r="D532">
        <f>VLOOKUP(B532,NCE!$B$13:$N$1145,11,FALSE)</f>
        <v>244.83520599250937</v>
      </c>
      <c r="E532" t="s">
        <v>894</v>
      </c>
      <c r="F532" t="str">
        <f>IFERROR(VLOOKUP(B532,NCE!$B$14:$J$1145,9,0),"")</f>
        <v>Monthly</v>
      </c>
      <c r="G532" t="str">
        <f>IFERROR(VLOOKUP(B532,NCE!B:K,8,FALSE),"")</f>
        <v>P1YM</v>
      </c>
      <c r="H532" t="s">
        <v>12</v>
      </c>
    </row>
    <row r="533" spans="2:8" hidden="1" x14ac:dyDescent="0.35">
      <c r="B533" t="s">
        <v>1755</v>
      </c>
      <c r="C533" t="str">
        <f>VLOOKUP(B533,NCE!$B$13:$H$1145,7,FALSE)</f>
        <v>Office 365 E5 without Audio Conferencing</v>
      </c>
      <c r="D533">
        <f>VLOOKUP(B533,NCE!$B$13:$N$1145,11,FALSE)</f>
        <v>2798.1910112359546</v>
      </c>
      <c r="E533" t="s">
        <v>894</v>
      </c>
      <c r="F533" t="str">
        <f>IFERROR(VLOOKUP(B533,NCE!$B$14:$J$1145,9,0),"")</f>
        <v>Annual</v>
      </c>
      <c r="G533" t="str">
        <f>IFERROR(VLOOKUP(B533,NCE!B:K,8,FALSE),"")</f>
        <v>P1YA</v>
      </c>
      <c r="H533" t="s">
        <v>12</v>
      </c>
    </row>
    <row r="534" spans="2:8" hidden="1" x14ac:dyDescent="0.35">
      <c r="B534" t="s">
        <v>1753</v>
      </c>
      <c r="C534" t="str">
        <f>VLOOKUP(B534,NCE!$B$13:$H$1145,7,FALSE)</f>
        <v>Office 365 Extra File Storage</v>
      </c>
      <c r="D534">
        <f>VLOOKUP(B534,NCE!$B$13:$N$1145,11,FALSE)</f>
        <v>1.2986891385767789</v>
      </c>
      <c r="E534" t="s">
        <v>894</v>
      </c>
      <c r="F534" t="str">
        <f>IFERROR(VLOOKUP(B534,NCE!$B$14:$J$1145,9,0),"")</f>
        <v>Monthly</v>
      </c>
      <c r="G534" t="str">
        <f>IFERROR(VLOOKUP(B534,NCE!B:K,8,FALSE),"")</f>
        <v>P1YM</v>
      </c>
      <c r="H534" t="s">
        <v>12</v>
      </c>
    </row>
    <row r="535" spans="2:8" hidden="1" x14ac:dyDescent="0.35">
      <c r="B535" t="s">
        <v>1752</v>
      </c>
      <c r="C535" t="str">
        <f>VLOOKUP(B535,NCE!$B$13:$H$1145,7,FALSE)</f>
        <v>Office 365 Extra File Storage</v>
      </c>
      <c r="D535">
        <f>VLOOKUP(B535,NCE!$B$13:$N$1145,11,FALSE)</f>
        <v>14.786516853932584</v>
      </c>
      <c r="E535" t="s">
        <v>894</v>
      </c>
      <c r="F535" t="str">
        <f>IFERROR(VLOOKUP(B535,NCE!$B$14:$J$1145,9,0),"")</f>
        <v>Annual</v>
      </c>
      <c r="G535" t="str">
        <f>IFERROR(VLOOKUP(B535,NCE!B:K,8,FALSE),"")</f>
        <v>P1YA</v>
      </c>
      <c r="H535" t="s">
        <v>12</v>
      </c>
    </row>
    <row r="536" spans="2:8" hidden="1" x14ac:dyDescent="0.35">
      <c r="B536" t="s">
        <v>710</v>
      </c>
      <c r="C536" t="str">
        <f>VLOOKUP(B536,NCE!$B$13:$H$1145,7,FALSE)</f>
        <v>Office 365 F3</v>
      </c>
      <c r="D536">
        <f>VLOOKUP(B536,NCE!$B$13:$N$1145,11,FALSE)</f>
        <v>29.44943820224719</v>
      </c>
      <c r="E536" t="s">
        <v>894</v>
      </c>
      <c r="F536" t="str">
        <f>IFERROR(VLOOKUP(B536,NCE!$B$14:$J$1145,9,0),"")</f>
        <v>Monthly</v>
      </c>
      <c r="G536" t="str">
        <f>IFERROR(VLOOKUP(B536,NCE!B:K,8,FALSE),"")</f>
        <v>P1MM</v>
      </c>
      <c r="H536" t="s">
        <v>12</v>
      </c>
    </row>
    <row r="537" spans="2:8" hidden="1" x14ac:dyDescent="0.35">
      <c r="B537" t="s">
        <v>711</v>
      </c>
      <c r="C537" t="str">
        <f>VLOOKUP(B537,NCE!$B$13:$H$1145,7,FALSE)</f>
        <v>Office 365 F3</v>
      </c>
      <c r="D537">
        <f>VLOOKUP(B537,NCE!$B$13:$N$1145,11,FALSE)</f>
        <v>25.772471910112358</v>
      </c>
      <c r="E537" t="s">
        <v>894</v>
      </c>
      <c r="F537" t="str">
        <f>IFERROR(VLOOKUP(B537,NCE!$B$14:$J$1145,9,0),"")</f>
        <v>Monthly</v>
      </c>
      <c r="G537" t="str">
        <f>IFERROR(VLOOKUP(B537,NCE!B:K,8,FALSE),"")</f>
        <v>P1YM</v>
      </c>
      <c r="H537" t="s">
        <v>12</v>
      </c>
    </row>
    <row r="538" spans="2:8" hidden="1" x14ac:dyDescent="0.35">
      <c r="B538" t="s">
        <v>712</v>
      </c>
      <c r="C538" t="str">
        <f>VLOOKUP(B538,NCE!$B$13:$H$1145,7,FALSE)</f>
        <v>Office 365 F3</v>
      </c>
      <c r="D538">
        <f>VLOOKUP(B538,NCE!$B$13:$N$1145,11,FALSE)</f>
        <v>294.4831460674157</v>
      </c>
      <c r="E538" t="s">
        <v>894</v>
      </c>
      <c r="F538" t="str">
        <f>IFERROR(VLOOKUP(B538,NCE!$B$14:$J$1145,9,0),"")</f>
        <v>Annual</v>
      </c>
      <c r="G538" t="str">
        <f>IFERROR(VLOOKUP(B538,NCE!B:K,8,FALSE),"")</f>
        <v>P1YA</v>
      </c>
      <c r="H538" t="s">
        <v>12</v>
      </c>
    </row>
    <row r="539" spans="2:8" hidden="1" x14ac:dyDescent="0.35">
      <c r="B539" t="s">
        <v>715</v>
      </c>
      <c r="C539" t="str">
        <f>VLOOKUP(B539,NCE!$B$13:$H$1145,7,FALSE)</f>
        <v>OneDrive for business (Plan 1)</v>
      </c>
      <c r="D539">
        <f>VLOOKUP(B539,NCE!$B$13:$N$1145,11,FALSE)</f>
        <v>36.786516853932589</v>
      </c>
      <c r="E539" t="s">
        <v>894</v>
      </c>
      <c r="F539" t="str">
        <f>IFERROR(VLOOKUP(B539,NCE!$B$14:$J$1145,9,0),"")</f>
        <v>Monthly</v>
      </c>
      <c r="G539" t="str">
        <f>IFERROR(VLOOKUP(B539,NCE!B:K,8,FALSE),"")</f>
        <v>P1MM</v>
      </c>
      <c r="H539" t="s">
        <v>12</v>
      </c>
    </row>
    <row r="540" spans="2:8" hidden="1" x14ac:dyDescent="0.35">
      <c r="B540" t="s">
        <v>716</v>
      </c>
      <c r="C540" t="str">
        <f>VLOOKUP(B540,NCE!$B$13:$H$1145,7,FALSE)</f>
        <v>OneDrive for business (Plan 1)</v>
      </c>
      <c r="D540">
        <f>VLOOKUP(B540,NCE!$B$13:$N$1145,11,FALSE)</f>
        <v>32.176029962546814</v>
      </c>
      <c r="E540" t="s">
        <v>894</v>
      </c>
      <c r="F540" t="str">
        <f>IFERROR(VLOOKUP(B540,NCE!$B$14:$J$1145,9,0),"")</f>
        <v>Monthly</v>
      </c>
      <c r="G540" t="str">
        <f>IFERROR(VLOOKUP(B540,NCE!B:K,8,FALSE),"")</f>
        <v>P1YM</v>
      </c>
      <c r="H540" t="s">
        <v>12</v>
      </c>
    </row>
    <row r="541" spans="2:8" hidden="1" x14ac:dyDescent="0.35">
      <c r="B541" t="s">
        <v>717</v>
      </c>
      <c r="C541" t="str">
        <f>VLOOKUP(B541,NCE!$B$13:$H$1145,7,FALSE)</f>
        <v>OneDrive for business (Plan 1)</v>
      </c>
      <c r="D541">
        <f>VLOOKUP(B541,NCE!$B$13:$N$1145,11,FALSE)</f>
        <v>367.77528089887642</v>
      </c>
      <c r="E541" t="s">
        <v>894</v>
      </c>
      <c r="F541" t="str">
        <f>IFERROR(VLOOKUP(B541,NCE!$B$14:$J$1145,9,0),"")</f>
        <v>Annual</v>
      </c>
      <c r="G541" t="str">
        <f>IFERROR(VLOOKUP(B541,NCE!B:K,8,FALSE),"")</f>
        <v>P1YA</v>
      </c>
      <c r="H541" t="s">
        <v>12</v>
      </c>
    </row>
    <row r="542" spans="2:8" hidden="1" x14ac:dyDescent="0.35">
      <c r="B542" t="s">
        <v>720</v>
      </c>
      <c r="C542" t="str">
        <f>VLOOKUP(B542,NCE!$B$13:$H$1145,7,FALSE)</f>
        <v>OneDrive for business (Plan 2)</v>
      </c>
      <c r="D542">
        <f>VLOOKUP(B542,NCE!$B$13:$N$1145,11,FALSE)</f>
        <v>73.696629213483149</v>
      </c>
      <c r="E542" t="s">
        <v>894</v>
      </c>
      <c r="F542" t="str">
        <f>IFERROR(VLOOKUP(B542,NCE!$B$14:$J$1145,9,0),"")</f>
        <v>Monthly</v>
      </c>
      <c r="G542" t="str">
        <f>IFERROR(VLOOKUP(B542,NCE!B:K,8,FALSE),"")</f>
        <v>P1MM</v>
      </c>
      <c r="H542" t="s">
        <v>12</v>
      </c>
    </row>
    <row r="543" spans="2:8" hidden="1" x14ac:dyDescent="0.35">
      <c r="B543" t="s">
        <v>721</v>
      </c>
      <c r="C543" t="str">
        <f>VLOOKUP(B543,NCE!$B$13:$H$1145,7,FALSE)</f>
        <v>OneDrive for business (Plan 2)</v>
      </c>
      <c r="D543">
        <f>VLOOKUP(B543,NCE!$B$13:$N$1145,11,FALSE)</f>
        <v>64.470973782771537</v>
      </c>
      <c r="E543" t="s">
        <v>894</v>
      </c>
      <c r="F543" t="str">
        <f>IFERROR(VLOOKUP(B543,NCE!$B$14:$J$1145,9,0),"")</f>
        <v>Monthly</v>
      </c>
      <c r="G543" t="str">
        <f>IFERROR(VLOOKUP(B543,NCE!B:K,8,FALSE),"")</f>
        <v>P1YM</v>
      </c>
      <c r="H543" t="s">
        <v>12</v>
      </c>
    </row>
    <row r="544" spans="2:8" hidden="1" x14ac:dyDescent="0.35">
      <c r="B544" t="s">
        <v>722</v>
      </c>
      <c r="C544" t="str">
        <f>VLOOKUP(B544,NCE!$B$13:$H$1145,7,FALSE)</f>
        <v>OneDrive for business (Plan 2)</v>
      </c>
      <c r="D544">
        <f>VLOOKUP(B544,NCE!$B$13:$N$1145,11,FALSE)</f>
        <v>736.84269662921338</v>
      </c>
      <c r="E544" t="s">
        <v>894</v>
      </c>
      <c r="F544" t="str">
        <f>IFERROR(VLOOKUP(B544,NCE!$B$14:$J$1145,9,0),"")</f>
        <v>Annual</v>
      </c>
      <c r="G544" t="str">
        <f>IFERROR(VLOOKUP(B544,NCE!B:K,8,FALSE),"")</f>
        <v>P1YA</v>
      </c>
      <c r="H544" t="s">
        <v>12</v>
      </c>
    </row>
    <row r="545" spans="2:8" hidden="1" x14ac:dyDescent="0.35">
      <c r="B545" t="s">
        <v>726</v>
      </c>
      <c r="C545" t="str">
        <f>VLOOKUP(B545,NCE!$B$13:$H$1145,7,FALSE)</f>
        <v>Power Platform Requests add-on</v>
      </c>
      <c r="D545">
        <f>VLOOKUP(B545,NCE!$B$13:$N$1145,11,FALSE)</f>
        <v>345.15730337078651</v>
      </c>
      <c r="E545" t="s">
        <v>894</v>
      </c>
      <c r="F545" t="str">
        <f>IFERROR(VLOOKUP(B545,NCE!$B$14:$J$1145,9,0),"")</f>
        <v>Monthly</v>
      </c>
      <c r="G545" t="str">
        <f>IFERROR(VLOOKUP(B545,NCE!B:K,8,FALSE),"")</f>
        <v>P1MM</v>
      </c>
      <c r="H545" t="s">
        <v>12</v>
      </c>
    </row>
    <row r="546" spans="2:8" hidden="1" x14ac:dyDescent="0.35">
      <c r="B546" t="s">
        <v>727</v>
      </c>
      <c r="C546" t="str">
        <f>VLOOKUP(B546,NCE!$B$13:$H$1145,7,FALSE)</f>
        <v>Power Platform Requests add-on</v>
      </c>
      <c r="D546">
        <f>VLOOKUP(B546,NCE!$B$13:$N$1145,11,FALSE)</f>
        <v>302.00561797752806</v>
      </c>
      <c r="E546" t="s">
        <v>894</v>
      </c>
      <c r="F546" t="str">
        <f>IFERROR(VLOOKUP(B546,NCE!$B$14:$J$1145,9,0),"")</f>
        <v>Monthly</v>
      </c>
      <c r="G546" t="str">
        <f>IFERROR(VLOOKUP(B546,NCE!B:K,8,FALSE),"")</f>
        <v>P1YM</v>
      </c>
      <c r="H546" t="s">
        <v>12</v>
      </c>
    </row>
    <row r="547" spans="2:8" hidden="1" x14ac:dyDescent="0.35">
      <c r="B547" t="s">
        <v>728</v>
      </c>
      <c r="C547" t="str">
        <f>VLOOKUP(B547,NCE!$B$13:$H$1145,7,FALSE)</f>
        <v>Power Platform Requests add-on</v>
      </c>
      <c r="D547">
        <f>VLOOKUP(B547,NCE!$B$13:$N$1145,11,FALSE)</f>
        <v>3451.5168539325841</v>
      </c>
      <c r="E547" t="s">
        <v>894</v>
      </c>
      <c r="F547" t="str">
        <f>IFERROR(VLOOKUP(B547,NCE!$B$14:$J$1145,9,0),"")</f>
        <v>Annual</v>
      </c>
      <c r="G547" t="str">
        <f>IFERROR(VLOOKUP(B547,NCE!B:K,8,FALSE),"")</f>
        <v>P1YA</v>
      </c>
      <c r="H547" t="s">
        <v>12</v>
      </c>
    </row>
    <row r="548" spans="2:8" hidden="1" x14ac:dyDescent="0.35">
      <c r="B548" t="s">
        <v>731</v>
      </c>
      <c r="C548" t="str">
        <f>VLOOKUP(B548,NCE!$B$13:$H$1145,7,FALSE)</f>
        <v>Power Apps Premium</v>
      </c>
      <c r="D548">
        <f>VLOOKUP(B548,NCE!$B$13:$N$1145,11,FALSE)</f>
        <v>138.03370786516854</v>
      </c>
      <c r="E548" t="s">
        <v>894</v>
      </c>
      <c r="F548" t="str">
        <f>IFERROR(VLOOKUP(B548,NCE!$B$14:$J$1145,9,0),"")</f>
        <v>Monthly</v>
      </c>
      <c r="G548" t="str">
        <f>IFERROR(VLOOKUP(B548,NCE!B:K,8,FALSE),"")</f>
        <v>P1MM</v>
      </c>
      <c r="H548" t="s">
        <v>12</v>
      </c>
    </row>
    <row r="549" spans="2:8" hidden="1" x14ac:dyDescent="0.35">
      <c r="B549" t="s">
        <v>732</v>
      </c>
      <c r="C549" t="str">
        <f>VLOOKUP(B549,NCE!$B$13:$H$1145,7,FALSE)</f>
        <v>Power Apps Premium</v>
      </c>
      <c r="D549">
        <f>VLOOKUP(B549,NCE!$B$13:$N$1145,11,FALSE)</f>
        <v>120.78370786516854</v>
      </c>
      <c r="E549" t="s">
        <v>894</v>
      </c>
      <c r="F549" t="str">
        <f>IFERROR(VLOOKUP(B549,NCE!$B$14:$J$1145,9,0),"")</f>
        <v>Monthly</v>
      </c>
      <c r="G549" t="str">
        <f>IFERROR(VLOOKUP(B549,NCE!B:K,8,FALSE),"")</f>
        <v>P1YM</v>
      </c>
      <c r="H549" t="s">
        <v>12</v>
      </c>
    </row>
    <row r="550" spans="2:8" hidden="1" x14ac:dyDescent="0.35">
      <c r="B550" t="s">
        <v>733</v>
      </c>
      <c r="C550" t="str">
        <f>VLOOKUP(B550,NCE!$B$13:$H$1145,7,FALSE)</f>
        <v>Power Apps Premium</v>
      </c>
      <c r="D550">
        <f>VLOOKUP(B550,NCE!$B$13:$N$1145,11,FALSE)</f>
        <v>1380.370786516854</v>
      </c>
      <c r="E550" t="s">
        <v>894</v>
      </c>
      <c r="F550" t="str">
        <f>IFERROR(VLOOKUP(B550,NCE!$B$14:$J$1145,9,0),"")</f>
        <v>Annual</v>
      </c>
      <c r="G550" t="str">
        <f>IFERROR(VLOOKUP(B550,NCE!B:K,8,FALSE),"")</f>
        <v>P1YA</v>
      </c>
      <c r="H550" t="s">
        <v>12</v>
      </c>
    </row>
    <row r="551" spans="2:8" hidden="1" x14ac:dyDescent="0.35">
      <c r="B551" t="s">
        <v>736</v>
      </c>
      <c r="C551" t="str">
        <f>VLOOKUP(B551,NCE!$B$13:$H$1145,7,FALSE)</f>
        <v>Power Automate per flow plan</v>
      </c>
      <c r="D551">
        <f>VLOOKUP(B551,NCE!$B$13:$N$1145,11,FALSE)</f>
        <v>690.30337078651689</v>
      </c>
      <c r="E551" t="s">
        <v>894</v>
      </c>
      <c r="F551" t="str">
        <f>IFERROR(VLOOKUP(B551,NCE!$B$14:$J$1145,9,0),"")</f>
        <v>Monthly</v>
      </c>
      <c r="G551" t="str">
        <f>IFERROR(VLOOKUP(B551,NCE!B:K,8,FALSE),"")</f>
        <v>P1MM</v>
      </c>
      <c r="H551" t="s">
        <v>12</v>
      </c>
    </row>
    <row r="552" spans="2:8" hidden="1" x14ac:dyDescent="0.35">
      <c r="B552" t="s">
        <v>737</v>
      </c>
      <c r="C552" t="str">
        <f>VLOOKUP(B552,NCE!$B$13:$H$1145,7,FALSE)</f>
        <v>Power Automate per flow plan</v>
      </c>
      <c r="D552">
        <f>VLOOKUP(B552,NCE!$B$13:$N$1145,11,FALSE)</f>
        <v>604.01217228464418</v>
      </c>
      <c r="E552" t="s">
        <v>894</v>
      </c>
      <c r="F552" t="str">
        <f>IFERROR(VLOOKUP(B552,NCE!$B$14:$J$1145,9,0),"")</f>
        <v>Monthly</v>
      </c>
      <c r="G552" t="str">
        <f>IFERROR(VLOOKUP(B552,NCE!B:K,8,FALSE),"")</f>
        <v>P1YM</v>
      </c>
      <c r="H552" t="s">
        <v>12</v>
      </c>
    </row>
    <row r="553" spans="2:8" hidden="1" x14ac:dyDescent="0.35">
      <c r="B553" t="s">
        <v>738</v>
      </c>
      <c r="C553" t="str">
        <f>VLOOKUP(B553,NCE!$B$13:$H$1145,7,FALSE)</f>
        <v>Power Automate per flow plan</v>
      </c>
      <c r="D553">
        <f>VLOOKUP(B553,NCE!$B$13:$N$1145,11,FALSE)</f>
        <v>6903.0337078651683</v>
      </c>
      <c r="E553" t="s">
        <v>894</v>
      </c>
      <c r="F553" t="str">
        <f>IFERROR(VLOOKUP(B553,NCE!$B$14:$J$1145,9,0),"")</f>
        <v>Annual</v>
      </c>
      <c r="G553" t="str">
        <f>IFERROR(VLOOKUP(B553,NCE!B:K,8,FALSE),"")</f>
        <v>P1YA</v>
      </c>
      <c r="H553" t="s">
        <v>12</v>
      </c>
    </row>
    <row r="554" spans="2:8" hidden="1" x14ac:dyDescent="0.35">
      <c r="B554" t="s">
        <v>744</v>
      </c>
      <c r="C554" t="str">
        <f>VLOOKUP(B554,NCE!$B$13:$H$1145,7,FALSE)</f>
        <v>Power Automate Premium</v>
      </c>
      <c r="D554">
        <f>VLOOKUP(B554,NCE!$B$13:$N$1145,11,FALSE)</f>
        <v>103.55056179775281</v>
      </c>
      <c r="E554" t="s">
        <v>894</v>
      </c>
      <c r="F554" t="str">
        <f>IFERROR(VLOOKUP(B554,NCE!$B$14:$J$1145,9,0),"")</f>
        <v>Monthly</v>
      </c>
      <c r="G554" t="str">
        <f>IFERROR(VLOOKUP(B554,NCE!B:K,8,FALSE),"")</f>
        <v>P1MM</v>
      </c>
      <c r="H554" t="s">
        <v>12</v>
      </c>
    </row>
    <row r="555" spans="2:8" hidden="1" x14ac:dyDescent="0.35">
      <c r="B555" t="s">
        <v>745</v>
      </c>
      <c r="C555" t="str">
        <f>VLOOKUP(B555,NCE!$B$13:$H$1145,7,FALSE)</f>
        <v>Power Automate Premium</v>
      </c>
      <c r="D555">
        <f>VLOOKUP(B555,NCE!$B$13:$N$1145,11,FALSE)</f>
        <v>90.617977528089895</v>
      </c>
      <c r="E555" t="s">
        <v>894</v>
      </c>
      <c r="F555" t="str">
        <f>IFERROR(VLOOKUP(B555,NCE!$B$14:$J$1145,9,0),"")</f>
        <v>Monthly</v>
      </c>
      <c r="G555" t="str">
        <f>IFERROR(VLOOKUP(B555,NCE!B:K,8,FALSE),"")</f>
        <v>P1YM</v>
      </c>
      <c r="H555" t="s">
        <v>12</v>
      </c>
    </row>
    <row r="556" spans="2:8" hidden="1" x14ac:dyDescent="0.35">
      <c r="B556" t="s">
        <v>746</v>
      </c>
      <c r="C556" t="str">
        <f>VLOOKUP(B556,NCE!$B$13:$H$1145,7,FALSE)</f>
        <v>Power Automate Premium</v>
      </c>
      <c r="D556">
        <f>VLOOKUP(B556,NCE!$B$13:$N$1145,11,FALSE)</f>
        <v>1035.5730337078651</v>
      </c>
      <c r="E556" t="s">
        <v>894</v>
      </c>
      <c r="F556" t="str">
        <f>IFERROR(VLOOKUP(B556,NCE!$B$14:$J$1145,9,0),"")</f>
        <v>Annual</v>
      </c>
      <c r="G556" t="str">
        <f>IFERROR(VLOOKUP(B556,NCE!B:K,8,FALSE),"")</f>
        <v>P1YA</v>
      </c>
      <c r="H556" t="s">
        <v>12</v>
      </c>
    </row>
    <row r="557" spans="2:8" hidden="1" x14ac:dyDescent="0.35">
      <c r="B557" t="s">
        <v>749</v>
      </c>
      <c r="C557" t="str">
        <f>VLOOKUP(B557,NCE!$B$13:$H$1145,7,FALSE)</f>
        <v>Power Automate unattended RPA add-on</v>
      </c>
      <c r="D557">
        <f>VLOOKUP(B557,NCE!$B$13:$N$1145,11,FALSE)</f>
        <v>1035.4606741573034</v>
      </c>
      <c r="E557" t="s">
        <v>894</v>
      </c>
      <c r="F557" t="str">
        <f>IFERROR(VLOOKUP(B557,NCE!$B$14:$J$1145,9,0),"")</f>
        <v>Monthly</v>
      </c>
      <c r="G557" t="str">
        <f>IFERROR(VLOOKUP(B557,NCE!B:K,8,FALSE),"")</f>
        <v>P1MM</v>
      </c>
      <c r="H557" t="s">
        <v>12</v>
      </c>
    </row>
    <row r="558" spans="2:8" hidden="1" x14ac:dyDescent="0.35">
      <c r="B558" t="s">
        <v>750</v>
      </c>
      <c r="C558" t="str">
        <f>VLOOKUP(B558,NCE!$B$13:$H$1145,7,FALSE)</f>
        <v>Power Automate unattended RPA add-on</v>
      </c>
      <c r="D558">
        <f>VLOOKUP(B558,NCE!$B$13:$N$1145,11,FALSE)</f>
        <v>906.0177902621723</v>
      </c>
      <c r="E558" t="s">
        <v>894</v>
      </c>
      <c r="F558" t="str">
        <f>IFERROR(VLOOKUP(B558,NCE!$B$14:$J$1145,9,0),"")</f>
        <v>Monthly</v>
      </c>
      <c r="G558" t="str">
        <f>IFERROR(VLOOKUP(B558,NCE!B:K,8,FALSE),"")</f>
        <v>P1YM</v>
      </c>
      <c r="H558" t="s">
        <v>12</v>
      </c>
    </row>
    <row r="559" spans="2:8" hidden="1" x14ac:dyDescent="0.35">
      <c r="B559" t="s">
        <v>751</v>
      </c>
      <c r="C559" t="str">
        <f>VLOOKUP(B559,NCE!$B$13:$H$1145,7,FALSE)</f>
        <v>Power Automate unattended RPA add-on</v>
      </c>
      <c r="D559">
        <f>VLOOKUP(B559,NCE!$B$13:$N$1145,11,FALSE)</f>
        <v>10354.561797752809</v>
      </c>
      <c r="E559" t="s">
        <v>894</v>
      </c>
      <c r="F559" t="str">
        <f>IFERROR(VLOOKUP(B559,NCE!$B$14:$J$1145,9,0),"")</f>
        <v>Annual</v>
      </c>
      <c r="G559" t="str">
        <f>IFERROR(VLOOKUP(B559,NCE!B:K,8,FALSE),"")</f>
        <v>P1YA</v>
      </c>
      <c r="H559" t="s">
        <v>12</v>
      </c>
    </row>
    <row r="560" spans="2:8" hidden="1" x14ac:dyDescent="0.35">
      <c r="B560" t="s">
        <v>754</v>
      </c>
      <c r="C560" t="str">
        <f>VLOOKUP(B560,NCE!$B$13:$H$1145,7,FALSE)</f>
        <v>Power BI Premium Per User</v>
      </c>
      <c r="D560">
        <f>VLOOKUP(B560,NCE!$B$13:$N$1145,11,FALSE)</f>
        <v>176.67415730337081</v>
      </c>
      <c r="E560" t="s">
        <v>894</v>
      </c>
      <c r="F560" t="str">
        <f>IFERROR(VLOOKUP(B560,NCE!$B$14:$J$1145,9,0),"")</f>
        <v>Monthly</v>
      </c>
      <c r="G560" t="str">
        <f>IFERROR(VLOOKUP(B560,NCE!B:K,8,FALSE),"")</f>
        <v>P1MM</v>
      </c>
      <c r="H560" t="s">
        <v>12</v>
      </c>
    </row>
    <row r="561" spans="2:8" hidden="1" x14ac:dyDescent="0.35">
      <c r="B561" t="s">
        <v>755</v>
      </c>
      <c r="C561" t="str">
        <f>VLOOKUP(B561,NCE!$B$13:$H$1145,7,FALSE)</f>
        <v>Power BI Premium Per User</v>
      </c>
      <c r="D561">
        <f>VLOOKUP(B561,NCE!$B$13:$N$1145,11,FALSE)</f>
        <v>154.6058052434457</v>
      </c>
      <c r="E561" t="s">
        <v>894</v>
      </c>
      <c r="F561" t="str">
        <f>IFERROR(VLOOKUP(B561,NCE!$B$14:$J$1145,9,0),"")</f>
        <v>Monthly</v>
      </c>
      <c r="G561" t="str">
        <f>IFERROR(VLOOKUP(B561,NCE!B:K,8,FALSE),"")</f>
        <v>P1YM</v>
      </c>
      <c r="H561" t="s">
        <v>12</v>
      </c>
    </row>
    <row r="562" spans="2:8" hidden="1" x14ac:dyDescent="0.35">
      <c r="B562" t="s">
        <v>756</v>
      </c>
      <c r="C562" t="str">
        <f>VLOOKUP(B562,NCE!$B$13:$H$1145,7,FALSE)</f>
        <v>Power BI Premium Per User</v>
      </c>
      <c r="D562">
        <f>VLOOKUP(B562,NCE!$B$13:$N$1145,11,FALSE)</f>
        <v>1766.8651685393259</v>
      </c>
      <c r="E562" t="s">
        <v>894</v>
      </c>
      <c r="F562" t="str">
        <f>IFERROR(VLOOKUP(B562,NCE!$B$14:$J$1145,9,0),"")</f>
        <v>Annual</v>
      </c>
      <c r="G562" t="str">
        <f>IFERROR(VLOOKUP(B562,NCE!B:K,8,FALSE),"")</f>
        <v>P1YA</v>
      </c>
      <c r="H562" t="s">
        <v>12</v>
      </c>
    </row>
    <row r="563" spans="2:8" hidden="1" x14ac:dyDescent="0.35">
      <c r="B563" t="s">
        <v>759</v>
      </c>
      <c r="C563" t="str">
        <f>VLOOKUP(B563,NCE!$B$13:$H$1145,7,FALSE)</f>
        <v>Power BI Premium Per User Add-On</v>
      </c>
      <c r="D563">
        <f>VLOOKUP(B563,NCE!$B$13:$N$1145,11,FALSE)</f>
        <v>73.696629213483149</v>
      </c>
      <c r="E563" t="s">
        <v>894</v>
      </c>
      <c r="F563" t="str">
        <f>IFERROR(VLOOKUP(B563,NCE!$B$14:$J$1145,9,0),"")</f>
        <v>Monthly</v>
      </c>
      <c r="G563" t="str">
        <f>IFERROR(VLOOKUP(B563,NCE!B:K,8,FALSE),"")</f>
        <v>P1MM</v>
      </c>
      <c r="H563" t="s">
        <v>12</v>
      </c>
    </row>
    <row r="564" spans="2:8" hidden="1" x14ac:dyDescent="0.35">
      <c r="B564" t="s">
        <v>760</v>
      </c>
      <c r="C564" t="str">
        <f>VLOOKUP(B564,NCE!$B$13:$H$1145,7,FALSE)</f>
        <v>Power BI Premium Per User Add-On</v>
      </c>
      <c r="D564">
        <f>VLOOKUP(B564,NCE!$B$13:$N$1145,11,FALSE)</f>
        <v>64.470973782771537</v>
      </c>
      <c r="E564" t="s">
        <v>894</v>
      </c>
      <c r="F564" t="str">
        <f>IFERROR(VLOOKUP(B564,NCE!$B$14:$J$1145,9,0),"")</f>
        <v>Monthly</v>
      </c>
      <c r="G564" t="str">
        <f>IFERROR(VLOOKUP(B564,NCE!B:K,8,FALSE),"")</f>
        <v>P1YM</v>
      </c>
      <c r="H564" t="s">
        <v>12</v>
      </c>
    </row>
    <row r="565" spans="2:8" hidden="1" x14ac:dyDescent="0.35">
      <c r="B565" t="s">
        <v>761</v>
      </c>
      <c r="C565" t="str">
        <f>VLOOKUP(B565,NCE!$B$13:$H$1145,7,FALSE)</f>
        <v>Power BI Premium Per User Add-On</v>
      </c>
      <c r="D565">
        <f>VLOOKUP(B565,NCE!$B$13:$N$1145,11,FALSE)</f>
        <v>736.84269662921338</v>
      </c>
      <c r="E565" t="s">
        <v>894</v>
      </c>
      <c r="F565" t="str">
        <f>IFERROR(VLOOKUP(B565,NCE!$B$14:$J$1145,9,0),"")</f>
        <v>Annual</v>
      </c>
      <c r="G565" t="str">
        <f>IFERROR(VLOOKUP(B565,NCE!B:K,8,FALSE),"")</f>
        <v>P1YA</v>
      </c>
      <c r="H565" t="s">
        <v>12</v>
      </c>
    </row>
    <row r="566" spans="2:8" hidden="1" x14ac:dyDescent="0.35">
      <c r="B566" t="s">
        <v>764</v>
      </c>
      <c r="C566" t="str">
        <f>VLOOKUP(B566,NCE!$B$13:$H$1145,7,FALSE)</f>
        <v>Power BI Pro</v>
      </c>
      <c r="D566">
        <f>VLOOKUP(B566,NCE!$B$13:$N$1145,11,FALSE)</f>
        <v>103.12359550561797</v>
      </c>
      <c r="E566" t="s">
        <v>894</v>
      </c>
      <c r="F566" t="str">
        <f>IFERROR(VLOOKUP(B566,NCE!$B$14:$J$1145,9,0),"")</f>
        <v>Monthly</v>
      </c>
      <c r="G566" t="str">
        <f>IFERROR(VLOOKUP(B566,NCE!B:K,8,FALSE),"")</f>
        <v>P1MM</v>
      </c>
      <c r="H566" t="s">
        <v>12</v>
      </c>
    </row>
    <row r="567" spans="2:8" hidden="1" x14ac:dyDescent="0.35">
      <c r="B567" t="s">
        <v>765</v>
      </c>
      <c r="C567" t="str">
        <f>VLOOKUP(B567,NCE!$B$13:$H$1145,7,FALSE)</f>
        <v>Power BI Pro</v>
      </c>
      <c r="D567">
        <f>VLOOKUP(B567,NCE!$B$13:$N$1145,11,FALSE)</f>
        <v>1031.3258426966293</v>
      </c>
      <c r="E567" t="s">
        <v>894</v>
      </c>
      <c r="F567" t="str">
        <f>IFERROR(VLOOKUP(B567,NCE!$B$14:$J$1145,9,0),"")</f>
        <v>Annual</v>
      </c>
      <c r="G567" t="str">
        <f>IFERROR(VLOOKUP(B567,NCE!B:K,8,FALSE),"")</f>
        <v>P1YA</v>
      </c>
      <c r="H567" t="s">
        <v>12</v>
      </c>
    </row>
    <row r="568" spans="2:8" hidden="1" x14ac:dyDescent="0.35">
      <c r="B568" t="s">
        <v>766</v>
      </c>
      <c r="C568" t="str">
        <f>VLOOKUP(B568,NCE!$B$13:$H$1145,7,FALSE)</f>
        <v>Power BI Pro</v>
      </c>
      <c r="D568">
        <f>VLOOKUP(B568,NCE!$B$13:$N$1145,11,FALSE)</f>
        <v>90.243445692883881</v>
      </c>
      <c r="E568" t="s">
        <v>894</v>
      </c>
      <c r="F568" t="str">
        <f>IFERROR(VLOOKUP(B568,NCE!$B$14:$J$1145,9,0),"")</f>
        <v>Monthly</v>
      </c>
      <c r="G568" t="str">
        <f>IFERROR(VLOOKUP(B568,NCE!B:K,8,FALSE),"")</f>
        <v>P1YM</v>
      </c>
      <c r="H568" t="s">
        <v>12</v>
      </c>
    </row>
    <row r="569" spans="2:8" hidden="1" x14ac:dyDescent="0.35">
      <c r="B569" t="s">
        <v>771</v>
      </c>
      <c r="C569" t="str">
        <f>VLOOKUP(B569,NCE!$B$13:$H$1145,7,FALSE)</f>
        <v>Pro Direct Support for Dynamics 365 Operations</v>
      </c>
      <c r="D569">
        <f>VLOOKUP(B569,NCE!$B$13:$N$1145,11,FALSE)</f>
        <v>82.786516853932596</v>
      </c>
      <c r="E569" t="s">
        <v>894</v>
      </c>
      <c r="F569" t="str">
        <f>IFERROR(VLOOKUP(B569,NCE!$B$14:$J$1145,9,0),"")</f>
        <v>Monthly</v>
      </c>
      <c r="G569" t="str">
        <f>IFERROR(VLOOKUP(B569,NCE!B:K,8,FALSE),"")</f>
        <v>P1MM</v>
      </c>
      <c r="H569" t="s">
        <v>12</v>
      </c>
    </row>
    <row r="570" spans="2:8" hidden="1" x14ac:dyDescent="0.35">
      <c r="B570" t="s">
        <v>772</v>
      </c>
      <c r="C570" t="str">
        <f>VLOOKUP(B570,NCE!$B$13:$H$1145,7,FALSE)</f>
        <v>Pro Direct Support for Dynamics 365 Operations</v>
      </c>
      <c r="D570">
        <f>VLOOKUP(B570,NCE!$B$13:$N$1145,11,FALSE)</f>
        <v>72.44007490636703</v>
      </c>
      <c r="E570" t="s">
        <v>894</v>
      </c>
      <c r="F570" t="str">
        <f>IFERROR(VLOOKUP(B570,NCE!$B$14:$J$1145,9,0),"")</f>
        <v>Monthly</v>
      </c>
      <c r="G570" t="str">
        <f>IFERROR(VLOOKUP(B570,NCE!B:K,8,FALSE),"")</f>
        <v>P1YM</v>
      </c>
      <c r="H570" t="s">
        <v>12</v>
      </c>
    </row>
    <row r="571" spans="2:8" hidden="1" x14ac:dyDescent="0.35">
      <c r="B571" t="s">
        <v>773</v>
      </c>
      <c r="C571" t="str">
        <f>VLOOKUP(B571,NCE!$B$13:$H$1145,7,FALSE)</f>
        <v>Pro Direct Support for Dynamics 365 Operations</v>
      </c>
      <c r="D571">
        <f>VLOOKUP(B571,NCE!$B$13:$N$1145,11,FALSE)</f>
        <v>827.82022471910113</v>
      </c>
      <c r="E571" t="s">
        <v>894</v>
      </c>
      <c r="F571" t="str">
        <f>IFERROR(VLOOKUP(B571,NCE!$B$14:$J$1145,9,0),"")</f>
        <v>Annual</v>
      </c>
      <c r="G571" t="str">
        <f>IFERROR(VLOOKUP(B571,NCE!B:K,8,FALSE),"")</f>
        <v>P1YA</v>
      </c>
      <c r="H571" t="s">
        <v>12</v>
      </c>
    </row>
    <row r="572" spans="2:8" hidden="1" x14ac:dyDescent="0.35">
      <c r="B572" t="s">
        <v>776</v>
      </c>
      <c r="C572" t="str">
        <f>VLOOKUP(B572,NCE!$B$13:$H$1145,7,FALSE)</f>
        <v>Planner Plan 1</v>
      </c>
      <c r="D572">
        <f>VLOOKUP(B572,NCE!$B$13:$N$1145,11,FALSE)</f>
        <v>73.696629213483149</v>
      </c>
      <c r="E572" t="s">
        <v>894</v>
      </c>
      <c r="F572" t="str">
        <f>IFERROR(VLOOKUP(B572,NCE!$B$14:$J$1145,9,0),"")</f>
        <v>Monthly</v>
      </c>
      <c r="G572" t="str">
        <f>IFERROR(VLOOKUP(B572,NCE!B:K,8,FALSE),"")</f>
        <v>P1MM</v>
      </c>
      <c r="H572" t="s">
        <v>12</v>
      </c>
    </row>
    <row r="573" spans="2:8" hidden="1" x14ac:dyDescent="0.35">
      <c r="B573" t="s">
        <v>777</v>
      </c>
      <c r="C573" t="str">
        <f>VLOOKUP(B573,NCE!$B$13:$H$1145,7,FALSE)</f>
        <v>Planner Plan 1</v>
      </c>
      <c r="D573">
        <f>VLOOKUP(B573,NCE!$B$13:$N$1145,11,FALSE)</f>
        <v>64.470973782771537</v>
      </c>
      <c r="E573" t="s">
        <v>894</v>
      </c>
      <c r="F573" t="str">
        <f>IFERROR(VLOOKUP(B573,NCE!$B$14:$J$1145,9,0),"")</f>
        <v>Monthly</v>
      </c>
      <c r="G573" t="str">
        <f>IFERROR(VLOOKUP(B573,NCE!B:K,8,FALSE),"")</f>
        <v>P1YM</v>
      </c>
      <c r="H573" t="s">
        <v>12</v>
      </c>
    </row>
    <row r="574" spans="2:8" hidden="1" x14ac:dyDescent="0.35">
      <c r="B574" t="s">
        <v>778</v>
      </c>
      <c r="C574" t="str">
        <f>VLOOKUP(B574,NCE!$B$13:$H$1145,7,FALSE)</f>
        <v>Planner Plan 1</v>
      </c>
      <c r="D574">
        <f>VLOOKUP(B574,NCE!$B$13:$N$1145,11,FALSE)</f>
        <v>736.84269662921338</v>
      </c>
      <c r="E574" t="s">
        <v>894</v>
      </c>
      <c r="F574" t="str">
        <f>IFERROR(VLOOKUP(B574,NCE!$B$14:$J$1145,9,0),"")</f>
        <v>Annual</v>
      </c>
      <c r="G574" t="str">
        <f>IFERROR(VLOOKUP(B574,NCE!B:K,8,FALSE),"")</f>
        <v>P1YA</v>
      </c>
      <c r="H574" t="s">
        <v>12</v>
      </c>
    </row>
    <row r="575" spans="2:8" hidden="1" x14ac:dyDescent="0.35">
      <c r="B575" t="s">
        <v>781</v>
      </c>
      <c r="C575" t="str">
        <f>VLOOKUP(B575,NCE!$B$13:$H$1145,7,FALSE)</f>
        <v>Planner and Project Plan 3</v>
      </c>
      <c r="D575">
        <f>VLOOKUP(B575,NCE!$B$13:$N$1145,11,FALSE)</f>
        <v>220.92134831460675</v>
      </c>
      <c r="E575" t="s">
        <v>894</v>
      </c>
      <c r="F575" t="str">
        <f>IFERROR(VLOOKUP(B575,NCE!$B$14:$J$1145,9,0),"")</f>
        <v>Monthly</v>
      </c>
      <c r="G575" t="str">
        <f>IFERROR(VLOOKUP(B575,NCE!B:K,8,FALSE),"")</f>
        <v>P1MM</v>
      </c>
      <c r="H575" t="s">
        <v>12</v>
      </c>
    </row>
    <row r="576" spans="2:8" hidden="1" x14ac:dyDescent="0.35">
      <c r="B576" t="s">
        <v>782</v>
      </c>
      <c r="C576" t="str">
        <f>VLOOKUP(B576,NCE!$B$13:$H$1145,7,FALSE)</f>
        <v>Planner and Project Plan 3</v>
      </c>
      <c r="D576">
        <f>VLOOKUP(B576,NCE!$B$13:$N$1145,11,FALSE)</f>
        <v>193.30524344569289</v>
      </c>
      <c r="E576" t="s">
        <v>894</v>
      </c>
      <c r="F576" t="str">
        <f>IFERROR(VLOOKUP(B576,NCE!$B$14:$J$1145,9,0),"")</f>
        <v>Monthly</v>
      </c>
      <c r="G576" t="str">
        <f>IFERROR(VLOOKUP(B576,NCE!B:K,8,FALSE),"")</f>
        <v>P1YM</v>
      </c>
      <c r="H576" t="s">
        <v>12</v>
      </c>
    </row>
    <row r="577" spans="2:8" hidden="1" x14ac:dyDescent="0.35">
      <c r="B577" t="s">
        <v>783</v>
      </c>
      <c r="C577" t="str">
        <f>VLOOKUP(B577,NCE!$B$13:$H$1145,7,FALSE)</f>
        <v>Planner and Project Plan 3</v>
      </c>
      <c r="D577">
        <f>VLOOKUP(B577,NCE!$B$13:$N$1145,11,FALSE)</f>
        <v>2209.2247191011238</v>
      </c>
      <c r="E577" t="s">
        <v>894</v>
      </c>
      <c r="F577" t="str">
        <f>IFERROR(VLOOKUP(B577,NCE!$B$14:$J$1145,9,0),"")</f>
        <v>Annual</v>
      </c>
      <c r="G577" t="str">
        <f>IFERROR(VLOOKUP(B577,NCE!B:K,8,FALSE),"")</f>
        <v>P1YA</v>
      </c>
      <c r="H577" t="s">
        <v>12</v>
      </c>
    </row>
    <row r="578" spans="2:8" hidden="1" x14ac:dyDescent="0.35">
      <c r="B578" t="s">
        <v>784</v>
      </c>
      <c r="C578" t="e">
        <f>VLOOKUP(B578,NCE!$B$13:$H$1145,7,FALSE)</f>
        <v>#N/A</v>
      </c>
      <c r="D578" t="e">
        <f>VLOOKUP(B578,NCE!$B$13:$N$1145,11,FALSE)</f>
        <v>#N/A</v>
      </c>
      <c r="E578" t="s">
        <v>894</v>
      </c>
      <c r="F578" t="str">
        <f>IFERROR(VLOOKUP(B578,NCE!$B$14:$J$1145,9,0),"")</f>
        <v/>
      </c>
      <c r="G578" t="str">
        <f>IFERROR(VLOOKUP(B578,NCE!B:K,8,FALSE),"")</f>
        <v/>
      </c>
      <c r="H578" t="s">
        <v>12</v>
      </c>
    </row>
    <row r="579" spans="2:8" hidden="1" x14ac:dyDescent="0.35">
      <c r="B579" t="s">
        <v>785</v>
      </c>
      <c r="C579" t="e">
        <f>VLOOKUP(B579,NCE!$B$13:$H$1145,7,FALSE)</f>
        <v>#N/A</v>
      </c>
      <c r="D579" t="e">
        <f>VLOOKUP(B579,NCE!$B$13:$N$1145,11,FALSE)</f>
        <v>#N/A</v>
      </c>
      <c r="E579" t="s">
        <v>894</v>
      </c>
      <c r="F579" t="str">
        <f>IFERROR(VLOOKUP(B579,NCE!$B$14:$J$1145,9,0),"")</f>
        <v/>
      </c>
      <c r="G579" t="str">
        <f>IFERROR(VLOOKUP(B579,NCE!B:K,8,FALSE),"")</f>
        <v/>
      </c>
      <c r="H579" t="s">
        <v>12</v>
      </c>
    </row>
    <row r="580" spans="2:8" hidden="1" x14ac:dyDescent="0.35">
      <c r="B580" t="s">
        <v>786</v>
      </c>
      <c r="C580" t="e">
        <f>VLOOKUP(B580,NCE!$B$13:$H$1145,7,FALSE)</f>
        <v>#N/A</v>
      </c>
      <c r="D580" t="e">
        <f>VLOOKUP(B580,NCE!$B$13:$N$1145,11,FALSE)</f>
        <v>#N/A</v>
      </c>
      <c r="E580" t="s">
        <v>894</v>
      </c>
      <c r="F580" t="str">
        <f>IFERROR(VLOOKUP(B580,NCE!$B$14:$J$1145,9,0),"")</f>
        <v/>
      </c>
      <c r="G580" t="str">
        <f>IFERROR(VLOOKUP(B580,NCE!B:K,8,FALSE),"")</f>
        <v/>
      </c>
      <c r="H580" t="s">
        <v>12</v>
      </c>
    </row>
    <row r="581" spans="2:8" hidden="1" x14ac:dyDescent="0.35">
      <c r="B581" t="s">
        <v>1751</v>
      </c>
      <c r="C581" t="str">
        <f>VLOOKUP(B581,NCE!$B$13:$H$1145,7,FALSE)</f>
        <v>SharePoint (Plan 1)</v>
      </c>
      <c r="D581">
        <f>VLOOKUP(B581,NCE!$B$13:$N$1145,11,FALSE)</f>
        <v>367.77528089887642</v>
      </c>
      <c r="E581" t="s">
        <v>894</v>
      </c>
      <c r="F581" t="str">
        <f>IFERROR(VLOOKUP(B581,NCE!$B$14:$J$1145,9,0),"")</f>
        <v>Annual</v>
      </c>
      <c r="G581" t="str">
        <f>IFERROR(VLOOKUP(B581,NCE!B:K,8,FALSE),"")</f>
        <v>P1YA</v>
      </c>
      <c r="H581" t="s">
        <v>12</v>
      </c>
    </row>
    <row r="582" spans="2:8" hidden="1" x14ac:dyDescent="0.35">
      <c r="B582" t="s">
        <v>791</v>
      </c>
      <c r="C582" t="str">
        <f>VLOOKUP(B582,NCE!$B$13:$H$1145,7,FALSE)</f>
        <v>SharePoint (Plan 2)</v>
      </c>
      <c r="D582">
        <f>VLOOKUP(B582,NCE!$B$13:$N$1145,11,FALSE)</f>
        <v>73.696629213483149</v>
      </c>
      <c r="E582" t="s">
        <v>894</v>
      </c>
      <c r="F582" t="str">
        <f>IFERROR(VLOOKUP(B582,NCE!$B$14:$J$1145,9,0),"")</f>
        <v>Monthly</v>
      </c>
      <c r="G582" t="str">
        <f>IFERROR(VLOOKUP(B582,NCE!B:K,8,FALSE),"")</f>
        <v>P1MM</v>
      </c>
      <c r="H582" t="s">
        <v>12</v>
      </c>
    </row>
    <row r="583" spans="2:8" hidden="1" x14ac:dyDescent="0.35">
      <c r="B583" t="s">
        <v>792</v>
      </c>
      <c r="C583" t="str">
        <f>VLOOKUP(B583,NCE!$B$13:$H$1145,7,FALSE)</f>
        <v>SharePoint (Plan 2)</v>
      </c>
      <c r="D583">
        <f>VLOOKUP(B583,NCE!$B$13:$N$1145,11,FALSE)</f>
        <v>64.470973782771537</v>
      </c>
      <c r="E583" t="s">
        <v>894</v>
      </c>
      <c r="F583" t="str">
        <f>IFERROR(VLOOKUP(B583,NCE!$B$14:$J$1145,9,0),"")</f>
        <v>Monthly</v>
      </c>
      <c r="G583" t="str">
        <f>IFERROR(VLOOKUP(B583,NCE!B:K,8,FALSE),"")</f>
        <v>P1YM</v>
      </c>
      <c r="H583" t="s">
        <v>12</v>
      </c>
    </row>
    <row r="584" spans="2:8" hidden="1" x14ac:dyDescent="0.35">
      <c r="B584" t="s">
        <v>793</v>
      </c>
      <c r="C584" t="str">
        <f>VLOOKUP(B584,NCE!$B$13:$H$1145,7,FALSE)</f>
        <v>SharePoint (Plan 2)</v>
      </c>
      <c r="D584">
        <f>VLOOKUP(B584,NCE!$B$13:$N$1145,11,FALSE)</f>
        <v>736.84269662921338</v>
      </c>
      <c r="E584" t="s">
        <v>894</v>
      </c>
      <c r="F584" t="str">
        <f>IFERROR(VLOOKUP(B584,NCE!$B$14:$J$1145,9,0),"")</f>
        <v>Annual</v>
      </c>
      <c r="G584" t="str">
        <f>IFERROR(VLOOKUP(B584,NCE!B:K,8,FALSE),"")</f>
        <v>P1YA</v>
      </c>
      <c r="H584" t="s">
        <v>12</v>
      </c>
    </row>
    <row r="585" spans="2:8" hidden="1" x14ac:dyDescent="0.35">
      <c r="B585" t="s">
        <v>796</v>
      </c>
      <c r="C585" t="str">
        <f>VLOOKUP(B585,NCE!$B$13:$H$1145,7,FALSE)</f>
        <v>Skype for Business Plus CAL</v>
      </c>
      <c r="D585">
        <f>VLOOKUP(B585,NCE!$B$13:$N$1145,11,FALSE)</f>
        <v>14.786516853932584</v>
      </c>
      <c r="E585" t="s">
        <v>894</v>
      </c>
      <c r="F585" t="str">
        <f>IFERROR(VLOOKUP(B585,NCE!$B$14:$J$1145,9,0),"")</f>
        <v>Monthly</v>
      </c>
      <c r="G585" t="str">
        <f>IFERROR(VLOOKUP(B585,NCE!B:K,8,FALSE),"")</f>
        <v>P1MM</v>
      </c>
      <c r="H585" t="s">
        <v>12</v>
      </c>
    </row>
    <row r="586" spans="2:8" hidden="1" x14ac:dyDescent="0.35">
      <c r="B586" t="s">
        <v>797</v>
      </c>
      <c r="C586" t="str">
        <f>VLOOKUP(B586,NCE!$B$13:$H$1145,7,FALSE)</f>
        <v>Skype for Business Plus CAL</v>
      </c>
      <c r="D586">
        <f>VLOOKUP(B586,NCE!$B$13:$N$1145,11,FALSE)</f>
        <v>12.940074906367039</v>
      </c>
      <c r="E586" t="s">
        <v>894</v>
      </c>
      <c r="F586" t="str">
        <f>IFERROR(VLOOKUP(B586,NCE!$B$14:$J$1145,9,0),"")</f>
        <v>Monthly</v>
      </c>
      <c r="G586" t="str">
        <f>IFERROR(VLOOKUP(B586,NCE!B:K,8,FALSE),"")</f>
        <v>P1YM</v>
      </c>
      <c r="H586" t="s">
        <v>12</v>
      </c>
    </row>
    <row r="587" spans="2:8" hidden="1" x14ac:dyDescent="0.35">
      <c r="B587" t="s">
        <v>798</v>
      </c>
      <c r="C587" t="str">
        <f>VLOOKUP(B587,NCE!$B$13:$H$1145,7,FALSE)</f>
        <v>Skype for Business Plus CAL</v>
      </c>
      <c r="D587">
        <f>VLOOKUP(B587,NCE!$B$13:$N$1145,11,FALSE)</f>
        <v>147.87640449438203</v>
      </c>
      <c r="E587" t="s">
        <v>894</v>
      </c>
      <c r="F587" t="str">
        <f>IFERROR(VLOOKUP(B587,NCE!$B$14:$J$1145,9,0),"")</f>
        <v>Annual</v>
      </c>
      <c r="G587" t="str">
        <f>IFERROR(VLOOKUP(B587,NCE!B:K,8,FALSE),"")</f>
        <v>P1YA</v>
      </c>
      <c r="H587" t="s">
        <v>12</v>
      </c>
    </row>
    <row r="588" spans="2:8" hidden="1" x14ac:dyDescent="0.35">
      <c r="B588" t="s">
        <v>801</v>
      </c>
      <c r="C588" t="str">
        <f>VLOOKUP(B588,NCE!$B$13:$H$1145,7,FALSE)</f>
        <v>Universal Print</v>
      </c>
      <c r="D588">
        <f>VLOOKUP(B588,NCE!$B$13:$N$1145,11,FALSE)</f>
        <v>29.44943820224719</v>
      </c>
      <c r="E588" t="s">
        <v>894</v>
      </c>
      <c r="F588" t="str">
        <f>IFERROR(VLOOKUP(B588,NCE!$B$14:$J$1145,9,0),"")</f>
        <v>Monthly</v>
      </c>
      <c r="G588" t="str">
        <f>IFERROR(VLOOKUP(B588,NCE!B:K,8,FALSE),"")</f>
        <v>P1MM</v>
      </c>
      <c r="H588" t="s">
        <v>12</v>
      </c>
    </row>
    <row r="589" spans="2:8" hidden="1" x14ac:dyDescent="0.35">
      <c r="B589" t="s">
        <v>802</v>
      </c>
      <c r="C589" t="str">
        <f>VLOOKUP(B589,NCE!$B$13:$H$1145,7,FALSE)</f>
        <v>Universal Print</v>
      </c>
      <c r="D589">
        <f>VLOOKUP(B589,NCE!$B$13:$N$1145,11,FALSE)</f>
        <v>25.772471910112358</v>
      </c>
      <c r="E589" t="s">
        <v>894</v>
      </c>
      <c r="F589" t="str">
        <f>IFERROR(VLOOKUP(B589,NCE!$B$14:$J$1145,9,0),"")</f>
        <v>Monthly</v>
      </c>
      <c r="G589" t="str">
        <f>IFERROR(VLOOKUP(B589,NCE!B:K,8,FALSE),"")</f>
        <v>P1YM</v>
      </c>
      <c r="H589" t="s">
        <v>12</v>
      </c>
    </row>
    <row r="590" spans="2:8" hidden="1" x14ac:dyDescent="0.35">
      <c r="B590" t="s">
        <v>803</v>
      </c>
      <c r="C590" t="str">
        <f>VLOOKUP(B590,NCE!$B$13:$H$1145,7,FALSE)</f>
        <v>Universal Print</v>
      </c>
      <c r="D590">
        <f>VLOOKUP(B590,NCE!$B$13:$N$1145,11,FALSE)</f>
        <v>294.4831460674157</v>
      </c>
      <c r="E590" t="s">
        <v>894</v>
      </c>
      <c r="F590" t="str">
        <f>IFERROR(VLOOKUP(B590,NCE!$B$14:$J$1145,9,0),"")</f>
        <v>Annual</v>
      </c>
      <c r="G590" t="str">
        <f>IFERROR(VLOOKUP(B590,NCE!B:K,8,FALSE),"")</f>
        <v>P1YA</v>
      </c>
      <c r="H590" t="s">
        <v>12</v>
      </c>
    </row>
    <row r="591" spans="2:8" hidden="1" x14ac:dyDescent="0.35">
      <c r="B591" t="s">
        <v>806</v>
      </c>
      <c r="C591" t="str">
        <f>VLOOKUP(B591,NCE!$B$13:$H$1145,7,FALSE)</f>
        <v>Visio Plan 1</v>
      </c>
      <c r="D591">
        <f>VLOOKUP(B591,NCE!$B$13:$N$1145,11,FALSE)</f>
        <v>36.786516853932589</v>
      </c>
      <c r="E591" t="s">
        <v>894</v>
      </c>
      <c r="F591" t="str">
        <f>IFERROR(VLOOKUP(B591,NCE!$B$14:$J$1145,9,0),"")</f>
        <v>Monthly</v>
      </c>
      <c r="G591" t="str">
        <f>IFERROR(VLOOKUP(B591,NCE!B:K,8,FALSE),"")</f>
        <v>P1MM</v>
      </c>
      <c r="H591" t="s">
        <v>12</v>
      </c>
    </row>
    <row r="592" spans="2:8" hidden="1" x14ac:dyDescent="0.35">
      <c r="B592" t="s">
        <v>807</v>
      </c>
      <c r="C592" t="str">
        <f>VLOOKUP(B592,NCE!$B$13:$H$1145,7,FALSE)</f>
        <v>Visio Plan 1</v>
      </c>
      <c r="D592">
        <f>VLOOKUP(B592,NCE!$B$13:$N$1145,11,FALSE)</f>
        <v>367.77528089887642</v>
      </c>
      <c r="E592" t="s">
        <v>894</v>
      </c>
      <c r="F592" t="str">
        <f>IFERROR(VLOOKUP(B592,NCE!$B$14:$J$1145,9,0),"")</f>
        <v>Annual</v>
      </c>
      <c r="G592" t="str">
        <f>IFERROR(VLOOKUP(B592,NCE!B:K,8,FALSE),"")</f>
        <v>P1YA</v>
      </c>
      <c r="H592" t="s">
        <v>12</v>
      </c>
    </row>
    <row r="593" spans="2:8" hidden="1" x14ac:dyDescent="0.35">
      <c r="B593" t="s">
        <v>808</v>
      </c>
      <c r="C593" t="str">
        <f>VLOOKUP(B593,NCE!$B$13:$H$1145,7,FALSE)</f>
        <v>Visio Plan 1</v>
      </c>
      <c r="D593">
        <f>VLOOKUP(B593,NCE!$B$13:$N$1145,11,FALSE)</f>
        <v>32.176029962546814</v>
      </c>
      <c r="E593" t="s">
        <v>894</v>
      </c>
      <c r="F593" t="str">
        <f>IFERROR(VLOOKUP(B593,NCE!$B$14:$J$1145,9,0),"")</f>
        <v>Monthly</v>
      </c>
      <c r="G593" t="str">
        <f>IFERROR(VLOOKUP(B593,NCE!B:K,8,FALSE),"")</f>
        <v>P1YM</v>
      </c>
      <c r="H593" t="s">
        <v>12</v>
      </c>
    </row>
    <row r="594" spans="2:8" hidden="1" x14ac:dyDescent="0.35">
      <c r="B594" t="s">
        <v>811</v>
      </c>
      <c r="C594" t="str">
        <f>VLOOKUP(B594,NCE!$B$13:$H$1145,7,FALSE)</f>
        <v>Visio Plan 2</v>
      </c>
      <c r="D594">
        <f>VLOOKUP(B594,NCE!$B$13:$N$1145,11,FALSE)</f>
        <v>110.44943820224718</v>
      </c>
      <c r="E594" t="s">
        <v>894</v>
      </c>
      <c r="F594" t="str">
        <f>IFERROR(VLOOKUP(B594,NCE!$B$14:$J$1145,9,0),"")</f>
        <v>Monthly</v>
      </c>
      <c r="G594" t="str">
        <f>IFERROR(VLOOKUP(B594,NCE!B:K,8,FALSE),"")</f>
        <v>P1MM</v>
      </c>
      <c r="H594" t="s">
        <v>12</v>
      </c>
    </row>
    <row r="595" spans="2:8" hidden="1" x14ac:dyDescent="0.35">
      <c r="B595" t="s">
        <v>812</v>
      </c>
      <c r="C595" t="str">
        <f>VLOOKUP(B595,NCE!$B$13:$H$1145,7,FALSE)</f>
        <v>Visio Plan 2</v>
      </c>
      <c r="D595">
        <f>VLOOKUP(B595,NCE!$B$13:$N$1145,11,FALSE)</f>
        <v>96.658239700374523</v>
      </c>
      <c r="E595" t="s">
        <v>894</v>
      </c>
      <c r="F595" t="str">
        <f>IFERROR(VLOOKUP(B595,NCE!$B$14:$J$1145,9,0),"")</f>
        <v>Monthly</v>
      </c>
      <c r="G595" t="str">
        <f>IFERROR(VLOOKUP(B595,NCE!B:K,8,FALSE),"")</f>
        <v>P1YM</v>
      </c>
      <c r="H595" t="s">
        <v>12</v>
      </c>
    </row>
    <row r="596" spans="2:8" hidden="1" x14ac:dyDescent="0.35">
      <c r="B596" t="s">
        <v>813</v>
      </c>
      <c r="C596" t="str">
        <f>VLOOKUP(B596,NCE!$B$13:$H$1145,7,FALSE)</f>
        <v>Visio Plan 2</v>
      </c>
      <c r="D596">
        <f>VLOOKUP(B596,NCE!$B$13:$N$1145,11,FALSE)</f>
        <v>1104.6067415730338</v>
      </c>
      <c r="E596" t="s">
        <v>894</v>
      </c>
      <c r="F596" t="str">
        <f>IFERROR(VLOOKUP(B596,NCE!$B$14:$J$1145,9,0),"")</f>
        <v>Annual</v>
      </c>
      <c r="G596" t="str">
        <f>IFERROR(VLOOKUP(B596,NCE!B:K,8,FALSE),"")</f>
        <v>P1YA</v>
      </c>
      <c r="H596" t="s">
        <v>12</v>
      </c>
    </row>
    <row r="597" spans="2:8" hidden="1" x14ac:dyDescent="0.35">
      <c r="B597" t="s">
        <v>817</v>
      </c>
      <c r="C597" t="str">
        <f>VLOOKUP(B597,NCE!$B$13:$H$1145,7,FALSE)</f>
        <v>Microsoft Viva Learning</v>
      </c>
      <c r="D597">
        <f>VLOOKUP(B597,NCE!$B$13:$N$1145,11,FALSE)</f>
        <v>29.44943820224719</v>
      </c>
      <c r="E597" t="s">
        <v>894</v>
      </c>
      <c r="F597" t="str">
        <f>IFERROR(VLOOKUP(B597,NCE!$B$14:$J$1145,9,0),"")</f>
        <v>Monthly</v>
      </c>
      <c r="G597" t="str">
        <f>IFERROR(VLOOKUP(B597,NCE!B:K,8,FALSE),"")</f>
        <v>P1MM</v>
      </c>
      <c r="H597" t="s">
        <v>12</v>
      </c>
    </row>
    <row r="598" spans="2:8" hidden="1" x14ac:dyDescent="0.35">
      <c r="B598" t="s">
        <v>818</v>
      </c>
      <c r="C598" t="str">
        <f>VLOOKUP(B598,NCE!$B$13:$H$1145,7,FALSE)</f>
        <v>Microsoft Viva Learning</v>
      </c>
      <c r="D598">
        <f>VLOOKUP(B598,NCE!$B$13:$N$1145,11,FALSE)</f>
        <v>294.4831460674157</v>
      </c>
      <c r="E598" t="s">
        <v>894</v>
      </c>
      <c r="F598" t="str">
        <f>IFERROR(VLOOKUP(B598,NCE!$B$14:$J$1145,9,0),"")</f>
        <v>Annual</v>
      </c>
      <c r="G598" t="str">
        <f>IFERROR(VLOOKUP(B598,NCE!B:K,8,FALSE),"")</f>
        <v>P1YA</v>
      </c>
      <c r="H598" t="s">
        <v>12</v>
      </c>
    </row>
    <row r="599" spans="2:8" hidden="1" x14ac:dyDescent="0.35">
      <c r="B599" t="s">
        <v>819</v>
      </c>
      <c r="C599" t="str">
        <f>VLOOKUP(B599,NCE!$B$13:$H$1145,7,FALSE)</f>
        <v>Microsoft Viva Learning</v>
      </c>
      <c r="D599">
        <f>VLOOKUP(B599,NCE!$B$13:$N$1145,11,FALSE)</f>
        <v>25.772471910112358</v>
      </c>
      <c r="E599" t="s">
        <v>894</v>
      </c>
      <c r="F599" t="str">
        <f>IFERROR(VLOOKUP(B599,NCE!$B$14:$J$1145,9,0),"")</f>
        <v>Monthly</v>
      </c>
      <c r="G599" t="str">
        <f>IFERROR(VLOOKUP(B599,NCE!B:K,8,FALSE),"")</f>
        <v>P1YM</v>
      </c>
      <c r="H599" t="s">
        <v>12</v>
      </c>
    </row>
    <row r="600" spans="2:8" hidden="1" x14ac:dyDescent="0.35">
      <c r="B600" t="s">
        <v>823</v>
      </c>
      <c r="C600" t="str">
        <f>VLOOKUP(B600,NCE!$B$13:$H$1145,7,FALSE)</f>
        <v>Windows 10/11 Enterprise E3 VDA</v>
      </c>
      <c r="D600">
        <f>VLOOKUP(B600,NCE!$B$13:$N$1145,11,FALSE)</f>
        <v>96.955056179775283</v>
      </c>
      <c r="E600" t="s">
        <v>894</v>
      </c>
      <c r="F600" t="str">
        <f>IFERROR(VLOOKUP(B600,NCE!$B$14:$J$1145,9,0),"")</f>
        <v>Monthly</v>
      </c>
      <c r="G600" t="str">
        <f>IFERROR(VLOOKUP(B600,NCE!B:K,8,FALSE),"")</f>
        <v>P1MM</v>
      </c>
      <c r="H600" t="s">
        <v>12</v>
      </c>
    </row>
    <row r="601" spans="2:8" hidden="1" x14ac:dyDescent="0.35">
      <c r="B601" t="s">
        <v>824</v>
      </c>
      <c r="C601" t="str">
        <f>VLOOKUP(B601,NCE!$B$13:$H$1145,7,FALSE)</f>
        <v>Windows 10/11 Enterprise E3 VDA</v>
      </c>
      <c r="D601">
        <f>VLOOKUP(B601,NCE!$B$13:$N$1145,11,FALSE)</f>
        <v>84.844569288389508</v>
      </c>
      <c r="E601" t="s">
        <v>894</v>
      </c>
      <c r="F601" t="str">
        <f>IFERROR(VLOOKUP(B601,NCE!$B$14:$J$1145,9,0),"")</f>
        <v>Monthly</v>
      </c>
      <c r="G601" t="str">
        <f>IFERROR(VLOOKUP(B601,NCE!B:K,8,FALSE),"")</f>
        <v>P1YM</v>
      </c>
      <c r="H601" t="s">
        <v>12</v>
      </c>
    </row>
    <row r="602" spans="2:8" hidden="1" x14ac:dyDescent="0.35">
      <c r="B602" t="s">
        <v>825</v>
      </c>
      <c r="C602" t="str">
        <f>VLOOKUP(B602,NCE!$B$13:$H$1145,7,FALSE)</f>
        <v>Windows 10/11 Enterprise E3 VDA</v>
      </c>
      <c r="D602">
        <f>VLOOKUP(B602,NCE!$B$13:$N$1145,11,FALSE)</f>
        <v>969.58426966292132</v>
      </c>
      <c r="E602" t="s">
        <v>894</v>
      </c>
      <c r="F602" t="str">
        <f>IFERROR(VLOOKUP(B602,NCE!$B$14:$J$1145,9,0),"")</f>
        <v>Annual</v>
      </c>
      <c r="G602" t="str">
        <f>IFERROR(VLOOKUP(B602,NCE!B:K,8,FALSE),"")</f>
        <v>P1YA</v>
      </c>
      <c r="H602" t="s">
        <v>12</v>
      </c>
    </row>
    <row r="603" spans="2:8" hidden="1" x14ac:dyDescent="0.35">
      <c r="B603" t="s">
        <v>826</v>
      </c>
      <c r="C603" t="str">
        <f>VLOOKUP(B603,NCE!$B$13:$H$1145,7,FALSE)</f>
        <v>Windows 10/11 Enterprise E3</v>
      </c>
      <c r="D603">
        <f>VLOOKUP(B603,NCE!$B$13:$N$1145,11,FALSE)</f>
        <v>51.573033707865164</v>
      </c>
      <c r="E603" t="s">
        <v>894</v>
      </c>
      <c r="F603" t="str">
        <f>IFERROR(VLOOKUP(B603,NCE!$B$14:$J$1145,9,0),"")</f>
        <v>Monthly</v>
      </c>
      <c r="G603" t="str">
        <f>IFERROR(VLOOKUP(B603,NCE!B:K,8,FALSE),"")</f>
        <v>P1MM</v>
      </c>
      <c r="H603" t="s">
        <v>12</v>
      </c>
    </row>
    <row r="604" spans="2:8" hidden="1" x14ac:dyDescent="0.35">
      <c r="B604" t="s">
        <v>827</v>
      </c>
      <c r="C604" t="str">
        <f>VLOOKUP(B604,NCE!$B$13:$H$1145,7,FALSE)</f>
        <v>Windows 10/11 Enterprise E3</v>
      </c>
      <c r="D604">
        <f>VLOOKUP(B604,NCE!$B$13:$N$1145,11,FALSE)</f>
        <v>45.114232209737828</v>
      </c>
      <c r="E604" t="s">
        <v>894</v>
      </c>
      <c r="F604" t="str">
        <f>IFERROR(VLOOKUP(B604,NCE!$B$14:$J$1145,9,0),"")</f>
        <v>Monthly</v>
      </c>
      <c r="G604" t="str">
        <f>IFERROR(VLOOKUP(B604,NCE!B:K,8,FALSE),"")</f>
        <v>P1YM</v>
      </c>
      <c r="H604" t="s">
        <v>12</v>
      </c>
    </row>
    <row r="605" spans="2:8" hidden="1" x14ac:dyDescent="0.35">
      <c r="B605" t="s">
        <v>828</v>
      </c>
      <c r="C605" t="str">
        <f>VLOOKUP(B605,NCE!$B$13:$H$1145,7,FALSE)</f>
        <v>Windows 10/11 Enterprise E3</v>
      </c>
      <c r="D605">
        <f>VLOOKUP(B605,NCE!$B$13:$N$1145,11,FALSE)</f>
        <v>515.66292134831463</v>
      </c>
      <c r="E605" t="s">
        <v>894</v>
      </c>
      <c r="F605" t="str">
        <f>IFERROR(VLOOKUP(B605,NCE!$B$14:$J$1145,9,0),"")</f>
        <v>Annual</v>
      </c>
      <c r="G605" t="str">
        <f>IFERROR(VLOOKUP(B605,NCE!B:K,8,FALSE),"")</f>
        <v>P1YA</v>
      </c>
      <c r="H605" t="s">
        <v>12</v>
      </c>
    </row>
    <row r="606" spans="2:8" hidden="1" x14ac:dyDescent="0.35">
      <c r="B606" t="s">
        <v>831</v>
      </c>
      <c r="C606" t="str">
        <f>VLOOKUP(B606,NCE!$B$13:$H$1145,7,FALSE)</f>
        <v>Windows 10/11 Enterprise E5</v>
      </c>
      <c r="D606">
        <f>VLOOKUP(B606,NCE!$B$13:$N$1145,11,FALSE)</f>
        <v>83.044943820224717</v>
      </c>
      <c r="E606" t="s">
        <v>894</v>
      </c>
      <c r="F606" t="str">
        <f>IFERROR(VLOOKUP(B606,NCE!$B$14:$J$1145,9,0),"")</f>
        <v>Monthly</v>
      </c>
      <c r="G606" t="str">
        <f>IFERROR(VLOOKUP(B606,NCE!B:K,8,FALSE),"")</f>
        <v>P1MM</v>
      </c>
      <c r="H606" t="s">
        <v>12</v>
      </c>
    </row>
    <row r="607" spans="2:8" hidden="1" x14ac:dyDescent="0.35">
      <c r="B607" t="s">
        <v>832</v>
      </c>
      <c r="C607" t="str">
        <f>VLOOKUP(B607,NCE!$B$13:$H$1145,7,FALSE)</f>
        <v>Windows 10/11 Enterprise E5</v>
      </c>
      <c r="D607">
        <f>VLOOKUP(B607,NCE!$B$13:$N$1145,11,FALSE)</f>
        <v>72.655430711610492</v>
      </c>
      <c r="E607" t="s">
        <v>894</v>
      </c>
      <c r="F607" t="str">
        <f>IFERROR(VLOOKUP(B607,NCE!$B$14:$J$1145,9,0),"")</f>
        <v>Monthly</v>
      </c>
      <c r="G607" t="str">
        <f>IFERROR(VLOOKUP(B607,NCE!B:K,8,FALSE),"")</f>
        <v>P1YM</v>
      </c>
      <c r="H607" t="s">
        <v>12</v>
      </c>
    </row>
    <row r="608" spans="2:8" hidden="1" x14ac:dyDescent="0.35">
      <c r="B608" t="s">
        <v>833</v>
      </c>
      <c r="C608" t="str">
        <f>VLOOKUP(B608,NCE!$B$13:$H$1145,7,FALSE)</f>
        <v>Windows 10/11 Enterprise E5</v>
      </c>
      <c r="D608">
        <f>VLOOKUP(B608,NCE!$B$13:$N$1145,11,FALSE)</f>
        <v>830.38202247191009</v>
      </c>
      <c r="E608" t="s">
        <v>894</v>
      </c>
      <c r="F608" t="str">
        <f>IFERROR(VLOOKUP(B608,NCE!$B$14:$J$1145,9,0),"")</f>
        <v>Annual</v>
      </c>
      <c r="G608" t="str">
        <f>IFERROR(VLOOKUP(B608,NCE!B:K,8,FALSE),"")</f>
        <v>P1YA</v>
      </c>
      <c r="H608" t="s">
        <v>12</v>
      </c>
    </row>
    <row r="609" spans="2:8" hidden="1" x14ac:dyDescent="0.35">
      <c r="B609" t="s">
        <v>837</v>
      </c>
      <c r="C609" t="str">
        <f>VLOOKUP(B609,NCE!$B$13:$H$1145,7,FALSE)</f>
        <v>Windows 365 Business 4 vCPU, 16 GB, 256 GB</v>
      </c>
      <c r="D609">
        <f>VLOOKUP(B609,NCE!$B$13:$N$1145,11,FALSE)</f>
        <v>484.68539325842698</v>
      </c>
      <c r="E609" t="s">
        <v>894</v>
      </c>
      <c r="F609" t="str">
        <f>IFERROR(VLOOKUP(B609,NCE!$B$14:$J$1145,9,0),"")</f>
        <v>Monthly</v>
      </c>
      <c r="G609" t="str">
        <f>IFERROR(VLOOKUP(B609,NCE!B:K,8,FALSE),"")</f>
        <v>P1MM</v>
      </c>
      <c r="H609" t="s">
        <v>12</v>
      </c>
    </row>
    <row r="610" spans="2:8" hidden="1" x14ac:dyDescent="0.35">
      <c r="B610" t="s">
        <v>839</v>
      </c>
      <c r="C610" t="str">
        <f>VLOOKUP(B610,NCE!$B$13:$H$1145,7,FALSE)</f>
        <v>Windows 365 Business 4 vCPU, 16 GB, 128 GB</v>
      </c>
      <c r="D610">
        <f>VLOOKUP(B610,NCE!$B$13:$N$1145,11,FALSE)</f>
        <v>429.49438202247188</v>
      </c>
      <c r="E610" t="s">
        <v>894</v>
      </c>
      <c r="F610" t="str">
        <f>IFERROR(VLOOKUP(B610,NCE!$B$14:$J$1145,9,0),"")</f>
        <v>Monthly</v>
      </c>
      <c r="G610" t="str">
        <f>IFERROR(VLOOKUP(B610,NCE!B:K,8,FALSE),"")</f>
        <v>P1MM</v>
      </c>
      <c r="H610" t="s">
        <v>12</v>
      </c>
    </row>
    <row r="611" spans="2:8" hidden="1" x14ac:dyDescent="0.35">
      <c r="B611" t="s">
        <v>841</v>
      </c>
      <c r="C611" t="str">
        <f>VLOOKUP(B611,NCE!$B$13:$H$1145,7,FALSE)</f>
        <v>Windows 365 Business 2 vCPU, 8 GB, 256 GB</v>
      </c>
      <c r="D611">
        <f>VLOOKUP(B611,NCE!$B$13:$N$1145,11,FALSE)</f>
        <v>331.34831460674155</v>
      </c>
      <c r="E611" t="s">
        <v>894</v>
      </c>
      <c r="F611" t="str">
        <f>IFERROR(VLOOKUP(B611,NCE!$B$14:$J$1145,9,0),"")</f>
        <v>Monthly</v>
      </c>
      <c r="G611" t="str">
        <f>IFERROR(VLOOKUP(B611,NCE!B:K,8,FALSE),"")</f>
        <v>P1MM</v>
      </c>
      <c r="H611" t="s">
        <v>12</v>
      </c>
    </row>
    <row r="612" spans="2:8" hidden="1" x14ac:dyDescent="0.35">
      <c r="B612" t="s">
        <v>843</v>
      </c>
      <c r="C612" t="str">
        <f>VLOOKUP(B612,NCE!$B$13:$H$1145,7,FALSE)</f>
        <v>Windows 365 Business 2 vCPU, 8 GB, 128 GB</v>
      </c>
      <c r="D612">
        <f>VLOOKUP(B612,NCE!$B$13:$N$1145,11,FALSE)</f>
        <v>276.15730337078651</v>
      </c>
      <c r="E612" t="s">
        <v>894</v>
      </c>
      <c r="F612" t="str">
        <f>IFERROR(VLOOKUP(B612,NCE!$B$14:$J$1145,9,0),"")</f>
        <v>Monthly</v>
      </c>
      <c r="G612" t="str">
        <f>IFERROR(VLOOKUP(B612,NCE!B:K,8,FALSE),"")</f>
        <v>P1MM</v>
      </c>
      <c r="H612" t="s">
        <v>12</v>
      </c>
    </row>
    <row r="613" spans="2:8" hidden="1" x14ac:dyDescent="0.35">
      <c r="B613" t="s">
        <v>845</v>
      </c>
      <c r="C613" t="str">
        <f>VLOOKUP(B613,NCE!$B$13:$H$1145,7,FALSE)</f>
        <v>Windows 365 Business 2 vCPU, 4 GB, 256 GB</v>
      </c>
      <c r="D613">
        <f>VLOOKUP(B613,NCE!$B$13:$N$1145,11,FALSE)</f>
        <v>269.93258426966293</v>
      </c>
      <c r="E613" t="s">
        <v>894</v>
      </c>
      <c r="F613" t="str">
        <f>IFERROR(VLOOKUP(B613,NCE!$B$14:$J$1145,9,0),"")</f>
        <v>Monthly</v>
      </c>
      <c r="G613" t="str">
        <f>IFERROR(VLOOKUP(B613,NCE!B:K,8,FALSE),"")</f>
        <v>P1MM</v>
      </c>
      <c r="H613" t="s">
        <v>12</v>
      </c>
    </row>
    <row r="614" spans="2:8" hidden="1" x14ac:dyDescent="0.35">
      <c r="B614" t="s">
        <v>847</v>
      </c>
      <c r="C614" t="str">
        <f>VLOOKUP(B614,NCE!$B$13:$H$1145,7,FALSE)</f>
        <v>Windows 365 Business 2 vCPU, 4 GB, 128 GB</v>
      </c>
      <c r="D614">
        <f>VLOOKUP(B614,NCE!$B$13:$N$1145,11,FALSE)</f>
        <v>214.75280898876403</v>
      </c>
      <c r="E614" t="s">
        <v>894</v>
      </c>
      <c r="F614" t="str">
        <f>IFERROR(VLOOKUP(B614,NCE!$B$14:$J$1145,9,0),"")</f>
        <v>Monthly</v>
      </c>
      <c r="G614" t="str">
        <f>IFERROR(VLOOKUP(B614,NCE!B:K,8,FALSE),"")</f>
        <v>P1MM</v>
      </c>
      <c r="H614" t="s">
        <v>12</v>
      </c>
    </row>
    <row r="615" spans="2:8" hidden="1" x14ac:dyDescent="0.35">
      <c r="B615" t="s">
        <v>849</v>
      </c>
      <c r="C615" t="str">
        <f>VLOOKUP(B615,NCE!$B$13:$H$1145,7,FALSE)</f>
        <v>Windows 365 Business 2 vCPU, 4 GB, 64 GB</v>
      </c>
      <c r="D615">
        <f>VLOOKUP(B615,NCE!$B$13:$N$1145,11,FALSE)</f>
        <v>196.32584269662919</v>
      </c>
      <c r="E615" t="s">
        <v>894</v>
      </c>
      <c r="F615" t="str">
        <f>IFERROR(VLOOKUP(B615,NCE!$B$14:$J$1145,9,0),"")</f>
        <v>Monthly</v>
      </c>
      <c r="G615" t="str">
        <f>IFERROR(VLOOKUP(B615,NCE!B:K,8,FALSE),"")</f>
        <v>P1MM</v>
      </c>
      <c r="H615" t="s">
        <v>12</v>
      </c>
    </row>
    <row r="616" spans="2:8" hidden="1" x14ac:dyDescent="0.35">
      <c r="B616" t="s">
        <v>851</v>
      </c>
      <c r="C616" t="str">
        <f>VLOOKUP(B616,NCE!$B$13:$H$1145,7,FALSE)</f>
        <v>Windows 365 Business 8 vCPU, 32 GB, 128 GB</v>
      </c>
      <c r="D616">
        <f>VLOOKUP(B616,NCE!$B$13:$N$1145,11,FALSE)</f>
        <v>779.2696629213483</v>
      </c>
      <c r="E616" t="s">
        <v>894</v>
      </c>
      <c r="F616" t="str">
        <f>IFERROR(VLOOKUP(B616,NCE!$B$14:$J$1145,9,0),"")</f>
        <v>Monthly</v>
      </c>
      <c r="G616" t="str">
        <f>IFERROR(VLOOKUP(B616,NCE!B:K,8,FALSE),"")</f>
        <v>P1MM</v>
      </c>
      <c r="H616" t="s">
        <v>12</v>
      </c>
    </row>
    <row r="617" spans="2:8" hidden="1" x14ac:dyDescent="0.35">
      <c r="B617" t="s">
        <v>853</v>
      </c>
      <c r="C617" t="str">
        <f>VLOOKUP(B617,NCE!$B$13:$H$1145,7,FALSE)</f>
        <v>Windows 365 Business 8 vCPU, 32 GB, 256 GB</v>
      </c>
      <c r="D617">
        <f>VLOOKUP(B617,NCE!$B$13:$N$1145,11,FALSE)</f>
        <v>834.46067415730329</v>
      </c>
      <c r="E617" t="s">
        <v>894</v>
      </c>
      <c r="F617" t="str">
        <f>IFERROR(VLOOKUP(B617,NCE!$B$14:$J$1145,9,0),"")</f>
        <v>Monthly</v>
      </c>
      <c r="G617" t="str">
        <f>IFERROR(VLOOKUP(B617,NCE!B:K,8,FALSE),"")</f>
        <v>P1MM</v>
      </c>
      <c r="H617" t="s">
        <v>12</v>
      </c>
    </row>
    <row r="618" spans="2:8" hidden="1" x14ac:dyDescent="0.35">
      <c r="B618" t="s">
        <v>855</v>
      </c>
      <c r="C618" t="str">
        <f>VLOOKUP(B618,NCE!$B$13:$H$1145,7,FALSE)</f>
        <v>Windows 365 Business 8 vCPU, 32 GB, 512 GB</v>
      </c>
      <c r="D618">
        <f>VLOOKUP(B618,NCE!$B$13:$N$1145,11,FALSE)</f>
        <v>994.03370786516859</v>
      </c>
      <c r="E618" t="s">
        <v>894</v>
      </c>
      <c r="F618" t="str">
        <f>IFERROR(VLOOKUP(B618,NCE!$B$14:$J$1145,9,0),"")</f>
        <v>Monthly</v>
      </c>
      <c r="G618" t="str">
        <f>IFERROR(VLOOKUP(B618,NCE!B:K,8,FALSE),"")</f>
        <v>P1MM</v>
      </c>
      <c r="H618" t="s">
        <v>12</v>
      </c>
    </row>
    <row r="619" spans="2:8" hidden="1" x14ac:dyDescent="0.35">
      <c r="B619" t="s">
        <v>857</v>
      </c>
      <c r="C619" t="str">
        <f>VLOOKUP(B619,NCE!$B$13:$H$1145,7,FALSE)</f>
        <v>Windows 365 Business 4 vCPU, 16 GB, 512 GB</v>
      </c>
      <c r="D619">
        <f>VLOOKUP(B619,NCE!$B$13:$N$1145,11,FALSE)</f>
        <v>644.25842696629206</v>
      </c>
      <c r="E619" t="s">
        <v>894</v>
      </c>
      <c r="F619" t="str">
        <f>IFERROR(VLOOKUP(B619,NCE!$B$14:$J$1145,9,0),"")</f>
        <v>Monthly</v>
      </c>
      <c r="G619" t="str">
        <f>IFERROR(VLOOKUP(B619,NCE!B:K,8,FALSE),"")</f>
        <v>P1MM</v>
      </c>
      <c r="H619" t="s">
        <v>12</v>
      </c>
    </row>
    <row r="620" spans="2:8" hidden="1" x14ac:dyDescent="0.35">
      <c r="B620" t="s">
        <v>858</v>
      </c>
      <c r="C620" t="e">
        <f>VLOOKUP(B620,NCE!$B$13:$H$1145,7,FALSE)</f>
        <v>#N/A</v>
      </c>
      <c r="D620" t="e">
        <f>VLOOKUP(B620,NCE!$B$13:$N$1145,11,FALSE)</f>
        <v>#N/A</v>
      </c>
      <c r="E620" t="s">
        <v>894</v>
      </c>
      <c r="F620" t="str">
        <f>IFERROR(VLOOKUP(B620,NCE!$B$14:$J$1145,9,0),"")</f>
        <v/>
      </c>
      <c r="G620" t="str">
        <f>IFERROR(VLOOKUP(B620,NCE!B:K,8,FALSE),"")</f>
        <v/>
      </c>
      <c r="H620" t="s">
        <v>12</v>
      </c>
    </row>
    <row r="621" spans="2:8" hidden="1" x14ac:dyDescent="0.35">
      <c r="B621" t="s">
        <v>859</v>
      </c>
      <c r="C621" t="e">
        <f>VLOOKUP(B621,NCE!$B$13:$H$1145,7,FALSE)</f>
        <v>#N/A</v>
      </c>
      <c r="D621" t="e">
        <f>VLOOKUP(B621,NCE!$B$13:$N$1145,11,FALSE)</f>
        <v>#N/A</v>
      </c>
      <c r="E621" t="s">
        <v>894</v>
      </c>
      <c r="F621" t="str">
        <f>IFERROR(VLOOKUP(B621,NCE!$B$14:$J$1145,9,0),"")</f>
        <v/>
      </c>
      <c r="G621" t="str">
        <f>IFERROR(VLOOKUP(B621,NCE!B:K,8,FALSE),"")</f>
        <v/>
      </c>
      <c r="H621" t="s">
        <v>12</v>
      </c>
    </row>
    <row r="622" spans="2:8" hidden="1" x14ac:dyDescent="0.35">
      <c r="B622" t="s">
        <v>860</v>
      </c>
      <c r="C622" t="e">
        <f>VLOOKUP(B622,NCE!$B$13:$H$1145,7,FALSE)</f>
        <v>#N/A</v>
      </c>
      <c r="D622" t="e">
        <f>VLOOKUP(B622,NCE!$B$13:$N$1145,11,FALSE)</f>
        <v>#N/A</v>
      </c>
      <c r="E622" t="s">
        <v>894</v>
      </c>
      <c r="F622" t="str">
        <f>IFERROR(VLOOKUP(B622,NCE!$B$14:$J$1145,9,0),"")</f>
        <v/>
      </c>
      <c r="G622" t="str">
        <f>IFERROR(VLOOKUP(B622,NCE!B:K,8,FALSE),"")</f>
        <v/>
      </c>
      <c r="H622" t="s">
        <v>12</v>
      </c>
    </row>
    <row r="623" spans="2:8" hidden="1" x14ac:dyDescent="0.35">
      <c r="B623" t="s">
        <v>861</v>
      </c>
      <c r="C623" t="e">
        <f>VLOOKUP(B623,NCE!$B$13:$H$1145,7,FALSE)</f>
        <v>#N/A</v>
      </c>
      <c r="D623" t="e">
        <f>VLOOKUP(B623,NCE!$B$13:$N$1145,11,FALSE)</f>
        <v>#N/A</v>
      </c>
      <c r="E623" t="s">
        <v>894</v>
      </c>
      <c r="F623" t="str">
        <f>IFERROR(VLOOKUP(B623,NCE!$B$14:$J$1145,9,0),"")</f>
        <v/>
      </c>
      <c r="G623" t="str">
        <f>IFERROR(VLOOKUP(B623,NCE!B:K,8,FALSE),"")</f>
        <v/>
      </c>
      <c r="H623" t="s">
        <v>12</v>
      </c>
    </row>
    <row r="624" spans="2:8" hidden="1" x14ac:dyDescent="0.35">
      <c r="B624" t="s">
        <v>862</v>
      </c>
      <c r="C624" t="e">
        <f>VLOOKUP(B624,NCE!$B$13:$H$1145,7,FALSE)</f>
        <v>#N/A</v>
      </c>
      <c r="D624" t="e">
        <f>VLOOKUP(B624,NCE!$B$13:$N$1145,11,FALSE)</f>
        <v>#N/A</v>
      </c>
      <c r="E624" t="s">
        <v>894</v>
      </c>
      <c r="F624" t="str">
        <f>IFERROR(VLOOKUP(B624,NCE!$B$14:$J$1145,9,0),"")</f>
        <v/>
      </c>
      <c r="G624" t="str">
        <f>IFERROR(VLOOKUP(B624,NCE!B:K,8,FALSE),"")</f>
        <v/>
      </c>
      <c r="H624" t="s">
        <v>12</v>
      </c>
    </row>
    <row r="625" spans="2:8" hidden="1" x14ac:dyDescent="0.35">
      <c r="B625" t="s">
        <v>863</v>
      </c>
      <c r="C625" t="e">
        <f>VLOOKUP(B625,NCE!$B$13:$H$1145,7,FALSE)</f>
        <v>#N/A</v>
      </c>
      <c r="D625" t="e">
        <f>VLOOKUP(B625,NCE!$B$13:$N$1145,11,FALSE)</f>
        <v>#N/A</v>
      </c>
      <c r="E625" t="s">
        <v>894</v>
      </c>
      <c r="F625" t="str">
        <f>IFERROR(VLOOKUP(B625,NCE!$B$14:$J$1145,9,0),"")</f>
        <v/>
      </c>
      <c r="G625" t="str">
        <f>IFERROR(VLOOKUP(B625,NCE!B:K,8,FALSE),"")</f>
        <v/>
      </c>
      <c r="H625" t="s">
        <v>12</v>
      </c>
    </row>
    <row r="626" spans="2:8" hidden="1" x14ac:dyDescent="0.35">
      <c r="B626" t="s">
        <v>864</v>
      </c>
      <c r="C626" t="e">
        <f>VLOOKUP(B626,NCE!$B$13:$H$1145,7,FALSE)</f>
        <v>#N/A</v>
      </c>
      <c r="D626" t="e">
        <f>VLOOKUP(B626,NCE!$B$13:$N$1145,11,FALSE)</f>
        <v>#N/A</v>
      </c>
      <c r="E626" t="s">
        <v>894</v>
      </c>
      <c r="F626" t="str">
        <f>IFERROR(VLOOKUP(B626,NCE!$B$14:$J$1145,9,0),"")</f>
        <v/>
      </c>
      <c r="G626" t="str">
        <f>IFERROR(VLOOKUP(B626,NCE!B:K,8,FALSE),"")</f>
        <v/>
      </c>
      <c r="H626" t="s">
        <v>12</v>
      </c>
    </row>
    <row r="627" spans="2:8" hidden="1" x14ac:dyDescent="0.35">
      <c r="B627" t="s">
        <v>865</v>
      </c>
      <c r="C627" t="e">
        <f>VLOOKUP(B627,NCE!$B$13:$H$1145,7,FALSE)</f>
        <v>#N/A</v>
      </c>
      <c r="D627" t="e">
        <f>VLOOKUP(B627,NCE!$B$13:$N$1145,11,FALSE)</f>
        <v>#N/A</v>
      </c>
      <c r="E627" t="s">
        <v>894</v>
      </c>
      <c r="F627" t="str">
        <f>IFERROR(VLOOKUP(B627,NCE!$B$14:$J$1145,9,0),"")</f>
        <v/>
      </c>
      <c r="G627" t="str">
        <f>IFERROR(VLOOKUP(B627,NCE!B:K,8,FALSE),"")</f>
        <v/>
      </c>
      <c r="H627" t="s">
        <v>12</v>
      </c>
    </row>
    <row r="628" spans="2:8" hidden="1" x14ac:dyDescent="0.35">
      <c r="B628" t="s">
        <v>866</v>
      </c>
      <c r="C628" t="e">
        <f>VLOOKUP(B628,NCE!$B$13:$H$1145,7,FALSE)</f>
        <v>#N/A</v>
      </c>
      <c r="D628" t="e">
        <f>VLOOKUP(B628,NCE!$B$13:$N$1145,11,FALSE)</f>
        <v>#N/A</v>
      </c>
      <c r="E628" t="s">
        <v>894</v>
      </c>
      <c r="F628" t="str">
        <f>IFERROR(VLOOKUP(B628,NCE!$B$14:$J$1145,9,0),"")</f>
        <v/>
      </c>
      <c r="G628" t="str">
        <f>IFERROR(VLOOKUP(B628,NCE!B:K,8,FALSE),"")</f>
        <v/>
      </c>
      <c r="H628" t="s">
        <v>12</v>
      </c>
    </row>
    <row r="629" spans="2:8" hidden="1" x14ac:dyDescent="0.35">
      <c r="B629" t="s">
        <v>867</v>
      </c>
      <c r="C629" t="e">
        <f>VLOOKUP(B629,NCE!$B$13:$H$1145,7,FALSE)</f>
        <v>#N/A</v>
      </c>
      <c r="D629" t="e">
        <f>VLOOKUP(B629,NCE!$B$13:$N$1145,11,FALSE)</f>
        <v>#N/A</v>
      </c>
      <c r="E629" t="s">
        <v>894</v>
      </c>
      <c r="F629" t="str">
        <f>IFERROR(VLOOKUP(B629,NCE!$B$14:$J$1145,9,0),"")</f>
        <v/>
      </c>
      <c r="G629" t="str">
        <f>IFERROR(VLOOKUP(B629,NCE!B:K,8,FALSE),"")</f>
        <v/>
      </c>
      <c r="H629" t="s">
        <v>12</v>
      </c>
    </row>
    <row r="630" spans="2:8" hidden="1" x14ac:dyDescent="0.35">
      <c r="B630" t="s">
        <v>868</v>
      </c>
      <c r="C630" t="e">
        <f>VLOOKUP(B630,NCE!$B$13:$H$1145,7,FALSE)</f>
        <v>#N/A</v>
      </c>
      <c r="D630" t="e">
        <f>VLOOKUP(B630,NCE!$B$13:$N$1145,11,FALSE)</f>
        <v>#N/A</v>
      </c>
      <c r="E630" t="s">
        <v>894</v>
      </c>
      <c r="F630" t="str">
        <f>IFERROR(VLOOKUP(B630,NCE!$B$14:$J$1145,9,0),"")</f>
        <v/>
      </c>
      <c r="G630" t="str">
        <f>IFERROR(VLOOKUP(B630,NCE!B:K,8,FALSE),"")</f>
        <v/>
      </c>
      <c r="H630" t="s">
        <v>12</v>
      </c>
    </row>
    <row r="631" spans="2:8" hidden="1" x14ac:dyDescent="0.35">
      <c r="B631" t="s">
        <v>872</v>
      </c>
      <c r="C631" t="str">
        <f>VLOOKUP(B631,NCE!$B$13:$H$1145,7,FALSE)</f>
        <v>Windows 365 Enterprise 2 vCPU, 8 GB, 256 GB</v>
      </c>
      <c r="D631">
        <f>VLOOKUP(B631,NCE!$B$13:$N$1145,11,FALSE)</f>
        <v>306.79775280898878</v>
      </c>
      <c r="E631" t="s">
        <v>894</v>
      </c>
      <c r="F631" t="str">
        <f>IFERROR(VLOOKUP(B631,NCE!$B$14:$J$1145,9,0),"")</f>
        <v>Monthly</v>
      </c>
      <c r="G631" t="str">
        <f>IFERROR(VLOOKUP(B631,NCE!B:K,8,FALSE),"")</f>
        <v>P1MM</v>
      </c>
      <c r="H631" t="s">
        <v>12</v>
      </c>
    </row>
    <row r="632" spans="2:8" hidden="1" x14ac:dyDescent="0.35">
      <c r="B632" t="s">
        <v>874</v>
      </c>
      <c r="C632" t="str">
        <f>VLOOKUP(B632,NCE!$B$13:$H$1145,7,FALSE)</f>
        <v>Windows 365 Enterprise 2 vCPU, 8 GB, 128 GB</v>
      </c>
      <c r="D632">
        <f>VLOOKUP(B632,NCE!$B$13:$N$1145,11,FALSE)</f>
        <v>251.61797752808988</v>
      </c>
      <c r="E632" t="s">
        <v>894</v>
      </c>
      <c r="F632" t="str">
        <f>IFERROR(VLOOKUP(B632,NCE!$B$14:$J$1145,9,0),"")</f>
        <v>Monthly</v>
      </c>
      <c r="G632" t="str">
        <f>IFERROR(VLOOKUP(B632,NCE!B:K,8,FALSE),"")</f>
        <v>P1MM</v>
      </c>
      <c r="H632" t="s">
        <v>12</v>
      </c>
    </row>
    <row r="633" spans="2:8" hidden="1" x14ac:dyDescent="0.35">
      <c r="B633" t="s">
        <v>876</v>
      </c>
      <c r="C633" t="str">
        <f>VLOOKUP(B633,NCE!$B$13:$H$1145,7,FALSE)</f>
        <v>Windows 365 Enterprise 2 vCPU, 4 GB, 256 GB</v>
      </c>
      <c r="D633">
        <f>VLOOKUP(B633,NCE!$B$13:$N$1145,11,FALSE)</f>
        <v>245.40449438202248</v>
      </c>
      <c r="E633" t="s">
        <v>894</v>
      </c>
      <c r="F633" t="str">
        <f>IFERROR(VLOOKUP(B633,NCE!$B$14:$J$1145,9,0),"")</f>
        <v>Monthly</v>
      </c>
      <c r="G633" t="str">
        <f>IFERROR(VLOOKUP(B633,NCE!B:K,8,FALSE),"")</f>
        <v>P1MM</v>
      </c>
      <c r="H633" t="s">
        <v>12</v>
      </c>
    </row>
    <row r="634" spans="2:8" hidden="1" x14ac:dyDescent="0.35">
      <c r="B634" t="s">
        <v>878</v>
      </c>
      <c r="C634" t="str">
        <f>VLOOKUP(B634,NCE!$B$13:$H$1145,7,FALSE)</f>
        <v>Windows 365 Enterprise 2 vCPU, 4 GB, 128 GB</v>
      </c>
      <c r="D634">
        <f>VLOOKUP(B634,NCE!$B$13:$N$1145,11,FALSE)</f>
        <v>190.2134831460674</v>
      </c>
      <c r="E634" t="s">
        <v>894</v>
      </c>
      <c r="F634" t="str">
        <f>IFERROR(VLOOKUP(B634,NCE!$B$14:$J$1145,9,0),"")</f>
        <v>Monthly</v>
      </c>
      <c r="G634" t="str">
        <f>IFERROR(VLOOKUP(B634,NCE!B:K,8,FALSE),"")</f>
        <v>P1MM</v>
      </c>
      <c r="H634" t="s">
        <v>12</v>
      </c>
    </row>
    <row r="635" spans="2:8" hidden="1" x14ac:dyDescent="0.35">
      <c r="B635" t="s">
        <v>880</v>
      </c>
      <c r="C635" t="str">
        <f>VLOOKUP(B635,NCE!$B$13:$H$1145,7,FALSE)</f>
        <v>Windows 365 Enterprise 2 vCPU, 4 GB, 64 GB</v>
      </c>
      <c r="D635">
        <f>VLOOKUP(B635,NCE!$B$13:$N$1145,11,FALSE)</f>
        <v>171.77528089887639</v>
      </c>
      <c r="E635" t="s">
        <v>894</v>
      </c>
      <c r="F635" t="str">
        <f>IFERROR(VLOOKUP(B635,NCE!$B$14:$J$1145,9,0),"")</f>
        <v>Monthly</v>
      </c>
      <c r="G635" t="str">
        <f>IFERROR(VLOOKUP(B635,NCE!B:K,8,FALSE),"")</f>
        <v>P1MM</v>
      </c>
      <c r="H635" t="s">
        <v>12</v>
      </c>
    </row>
    <row r="636" spans="2:8" hidden="1" x14ac:dyDescent="0.35">
      <c r="B636" t="s">
        <v>882</v>
      </c>
      <c r="C636" t="str">
        <f>VLOOKUP(B636,NCE!$B$13:$H$1145,7,FALSE)</f>
        <v>Windows 365 Enterprise 8 vCPU, 32 GB, 128 GB</v>
      </c>
      <c r="D636">
        <f>VLOOKUP(B636,NCE!$B$13:$N$1145,11,FALSE)</f>
        <v>754.7303370786517</v>
      </c>
      <c r="E636" t="s">
        <v>894</v>
      </c>
      <c r="F636" t="str">
        <f>IFERROR(VLOOKUP(B636,NCE!$B$14:$J$1145,9,0),"")</f>
        <v>Monthly</v>
      </c>
      <c r="G636" t="str">
        <f>IFERROR(VLOOKUP(B636,NCE!B:K,8,FALSE),"")</f>
        <v>P1MM</v>
      </c>
      <c r="H636" t="s">
        <v>12</v>
      </c>
    </row>
    <row r="637" spans="2:8" hidden="1" x14ac:dyDescent="0.35">
      <c r="B637" t="s">
        <v>884</v>
      </c>
      <c r="C637" t="str">
        <f>VLOOKUP(B637,NCE!$B$13:$H$1145,7,FALSE)</f>
        <v>Windows 365 Enterprise 4 vCPU, 16 GB, 128 GB</v>
      </c>
      <c r="D637">
        <f>VLOOKUP(B637,NCE!$B$13:$N$1145,11,FALSE)</f>
        <v>404.96629213483146</v>
      </c>
      <c r="E637" t="s">
        <v>894</v>
      </c>
      <c r="F637" t="str">
        <f>IFERROR(VLOOKUP(B637,NCE!$B$14:$J$1145,9,0),"")</f>
        <v>Monthly</v>
      </c>
      <c r="G637" t="str">
        <f>IFERROR(VLOOKUP(B637,NCE!B:K,8,FALSE),"")</f>
        <v>P1MM</v>
      </c>
      <c r="H637" t="s">
        <v>12</v>
      </c>
    </row>
    <row r="638" spans="2:8" hidden="1" x14ac:dyDescent="0.35">
      <c r="B638" t="s">
        <v>886</v>
      </c>
      <c r="C638" t="str">
        <f>VLOOKUP(B638,NCE!$B$13:$H$1145,7,FALSE)</f>
        <v>Windows 365 Enterprise 8 vCPU, 32 GB, 512 GB</v>
      </c>
      <c r="D638">
        <f>VLOOKUP(B638,NCE!$B$13:$N$1145,11,FALSE)</f>
        <v>969.48314606741576</v>
      </c>
      <c r="E638" t="s">
        <v>894</v>
      </c>
      <c r="F638" t="str">
        <f>IFERROR(VLOOKUP(B638,NCE!$B$14:$J$1145,9,0),"")</f>
        <v>Monthly</v>
      </c>
      <c r="G638" t="str">
        <f>IFERROR(VLOOKUP(B638,NCE!B:K,8,FALSE),"")</f>
        <v>P1MM</v>
      </c>
      <c r="H638" t="s">
        <v>12</v>
      </c>
    </row>
    <row r="639" spans="2:8" hidden="1" x14ac:dyDescent="0.35">
      <c r="B639" t="s">
        <v>888</v>
      </c>
      <c r="C639" t="str">
        <f>VLOOKUP(B639,NCE!$B$13:$H$1145,7,FALSE)</f>
        <v>Windows 365 Enterprise 4 vCPU, 16 GB, 512 GB</v>
      </c>
      <c r="D639">
        <f>VLOOKUP(B639,NCE!$B$13:$N$1145,11,FALSE)</f>
        <v>619.70786516853923</v>
      </c>
      <c r="E639" t="s">
        <v>894</v>
      </c>
      <c r="F639" t="str">
        <f>IFERROR(VLOOKUP(B639,NCE!$B$14:$J$1145,9,0),"")</f>
        <v>Monthly</v>
      </c>
      <c r="G639" t="str">
        <f>IFERROR(VLOOKUP(B639,NCE!B:K,8,FALSE),"")</f>
        <v>P1MM</v>
      </c>
      <c r="H639" t="s">
        <v>12</v>
      </c>
    </row>
    <row r="640" spans="2:8" hidden="1" x14ac:dyDescent="0.35">
      <c r="B640" t="s">
        <v>890</v>
      </c>
      <c r="C640" t="str">
        <f>VLOOKUP(B640,NCE!$B$13:$H$1145,7,FALSE)</f>
        <v>Windows 365 Enterprise 8 vCPU, 32 GB, 256 GB</v>
      </c>
      <c r="D640">
        <f>VLOOKUP(B640,NCE!$B$13:$N$1145,11,FALSE)</f>
        <v>809.9213483146068</v>
      </c>
      <c r="E640" t="s">
        <v>894</v>
      </c>
      <c r="F640" t="str">
        <f>IFERROR(VLOOKUP(B640,NCE!$B$14:$J$1145,9,0),"")</f>
        <v>Monthly</v>
      </c>
      <c r="G640" t="str">
        <f>IFERROR(VLOOKUP(B640,NCE!B:K,8,FALSE),"")</f>
        <v>P1MM</v>
      </c>
      <c r="H640" t="s">
        <v>12</v>
      </c>
    </row>
    <row r="641" spans="2:8" hidden="1" x14ac:dyDescent="0.35">
      <c r="B641" t="s">
        <v>892</v>
      </c>
      <c r="C641" t="str">
        <f>VLOOKUP(B641,NCE!$B$13:$H$1145,7,FALSE)</f>
        <v>Windows 365 Enterprise 4 vCPU, 16 GB, 256 GB</v>
      </c>
      <c r="D641">
        <f>VLOOKUP(B641,NCE!$B$13:$N$1145,11,FALSE)</f>
        <v>460.14606741573027</v>
      </c>
      <c r="E641" t="s">
        <v>894</v>
      </c>
      <c r="F641" t="str">
        <f>IFERROR(VLOOKUP(B641,NCE!$B$14:$J$1145,9,0),"")</f>
        <v>Monthly</v>
      </c>
      <c r="G641" t="str">
        <f>IFERROR(VLOOKUP(B641,NCE!B:K,8,FALSE),"")</f>
        <v>P1MM</v>
      </c>
      <c r="H641" t="s">
        <v>12</v>
      </c>
    </row>
    <row r="642" spans="2:8" hidden="1" x14ac:dyDescent="0.35">
      <c r="B642" t="s">
        <v>904</v>
      </c>
      <c r="C642" t="str">
        <f>VLOOKUP(B642,NCE!$B$13:$H$1145,7,FALSE)</f>
        <v>Dynamics 365 Business Central Device</v>
      </c>
      <c r="D642">
        <f>VLOOKUP(B642,NCE!$B$13:$N$1145,11,FALSE)</f>
        <v>2899.6179775280898</v>
      </c>
      <c r="E642" t="s">
        <v>894</v>
      </c>
      <c r="F642" t="str">
        <f>IFERROR(VLOOKUP(B642,NCE!$B$14:$J$1145,9,0),"")</f>
        <v>Annual</v>
      </c>
      <c r="G642" t="str">
        <f>IFERROR(VLOOKUP(B642,NCE!B:K,8,FALSE),"")</f>
        <v>P1YA</v>
      </c>
      <c r="H642" t="s">
        <v>12</v>
      </c>
    </row>
    <row r="643" spans="2:8" hidden="1" x14ac:dyDescent="0.35">
      <c r="B643" t="s">
        <v>905</v>
      </c>
      <c r="C643" t="str">
        <f>VLOOKUP(B643,NCE!$B$13:$H$1145,7,FALSE)</f>
        <v>Dynamics 365 Business Central Device</v>
      </c>
      <c r="D643">
        <f>VLOOKUP(B643,NCE!$B$13:$N$1145,11,FALSE)</f>
        <v>253.71629213483143</v>
      </c>
      <c r="E643" t="s">
        <v>894</v>
      </c>
      <c r="F643" t="str">
        <f>IFERROR(VLOOKUP(B643,NCE!$B$14:$J$1145,9,0),"")</f>
        <v>Monthly</v>
      </c>
      <c r="G643" t="str">
        <f>IFERROR(VLOOKUP(B643,NCE!B:K,8,FALSE),"")</f>
        <v>P1YM</v>
      </c>
      <c r="H643" t="s">
        <v>12</v>
      </c>
    </row>
    <row r="644" spans="2:8" hidden="1" x14ac:dyDescent="0.35">
      <c r="B644" t="s">
        <v>906</v>
      </c>
      <c r="C644" t="str">
        <f>VLOOKUP(B644,NCE!$B$13:$H$1145,7,FALSE)</f>
        <v>Dynamics 365 Business Central Essentials</v>
      </c>
      <c r="D644">
        <f>VLOOKUP(B644,NCE!$B$13:$N$1145,11,FALSE)</f>
        <v>515.43820224719104</v>
      </c>
      <c r="E644" t="s">
        <v>894</v>
      </c>
      <c r="F644" t="str">
        <f>IFERROR(VLOOKUP(B644,NCE!$B$14:$J$1145,9,0),"")</f>
        <v>Monthly</v>
      </c>
      <c r="G644" t="str">
        <f>IFERROR(VLOOKUP(B644,NCE!B:K,8,FALSE),"")</f>
        <v>P1MM</v>
      </c>
      <c r="H644" t="s">
        <v>12</v>
      </c>
    </row>
    <row r="645" spans="2:8" hidden="1" x14ac:dyDescent="0.35">
      <c r="B645" t="s">
        <v>907</v>
      </c>
      <c r="C645" t="str">
        <f>VLOOKUP(B645,NCE!$B$13:$H$1145,7,FALSE)</f>
        <v>Dynamics 365 Business Central Essentials</v>
      </c>
      <c r="D645">
        <f>VLOOKUP(B645,NCE!$B$13:$N$1145,11,FALSE)</f>
        <v>5154.4943820224717</v>
      </c>
      <c r="E645" t="s">
        <v>894</v>
      </c>
      <c r="F645" t="str">
        <f>IFERROR(VLOOKUP(B645,NCE!$B$14:$J$1145,9,0),"")</f>
        <v>Annual</v>
      </c>
      <c r="G645" t="str">
        <f>IFERROR(VLOOKUP(B645,NCE!B:K,8,FALSE),"")</f>
        <v>P1YA</v>
      </c>
      <c r="H645" t="s">
        <v>12</v>
      </c>
    </row>
    <row r="646" spans="2:8" hidden="1" x14ac:dyDescent="0.35">
      <c r="B646" t="s">
        <v>908</v>
      </c>
      <c r="C646" t="str">
        <f>VLOOKUP(B646,NCE!$B$13:$H$1145,7,FALSE)</f>
        <v>Dynamics 365 Business Central Essentials</v>
      </c>
      <c r="D646">
        <f>VLOOKUP(B646,NCE!$B$13:$N$1145,11,FALSE)</f>
        <v>451.01404494382018</v>
      </c>
      <c r="E646" t="s">
        <v>894</v>
      </c>
      <c r="F646" t="str">
        <f>IFERROR(VLOOKUP(B646,NCE!$B$14:$J$1145,9,0),"")</f>
        <v>Monthly</v>
      </c>
      <c r="G646" t="str">
        <f>IFERROR(VLOOKUP(B646,NCE!B:K,8,FALSE),"")</f>
        <v>P1YM</v>
      </c>
      <c r="H646" t="s">
        <v>12</v>
      </c>
    </row>
    <row r="647" spans="2:8" hidden="1" x14ac:dyDescent="0.35">
      <c r="B647" t="s">
        <v>909</v>
      </c>
      <c r="C647" t="str">
        <f>VLOOKUP(B647,NCE!$B$13:$H$1145,7,FALSE)</f>
        <v>Dynamics 365 Business Central Premium</v>
      </c>
      <c r="D647">
        <f>VLOOKUP(B647,NCE!$B$13:$N$1145,11,FALSE)</f>
        <v>708.64044943820227</v>
      </c>
      <c r="E647" t="s">
        <v>894</v>
      </c>
      <c r="F647" t="str">
        <f>IFERROR(VLOOKUP(B647,NCE!$B$14:$J$1145,9,0),"")</f>
        <v>Monthly</v>
      </c>
      <c r="G647" t="str">
        <f>IFERROR(VLOOKUP(B647,NCE!B:K,8,FALSE),"")</f>
        <v>P1MM</v>
      </c>
      <c r="H647" t="s">
        <v>12</v>
      </c>
    </row>
    <row r="648" spans="2:8" hidden="1" x14ac:dyDescent="0.35">
      <c r="B648" t="s">
        <v>910</v>
      </c>
      <c r="C648" t="str">
        <f>VLOOKUP(B648,NCE!$B$13:$H$1145,7,FALSE)</f>
        <v>Dynamics 365 Business Central Premium</v>
      </c>
      <c r="D648">
        <f>VLOOKUP(B648,NCE!$B$13:$N$1145,11,FALSE)</f>
        <v>7086.4494382022467</v>
      </c>
      <c r="E648" t="s">
        <v>894</v>
      </c>
      <c r="F648" t="str">
        <f>IFERROR(VLOOKUP(B648,NCE!$B$14:$J$1145,9,0),"")</f>
        <v>Annual</v>
      </c>
      <c r="G648" t="str">
        <f>IFERROR(VLOOKUP(B648,NCE!B:K,8,FALSE),"")</f>
        <v>P1YA</v>
      </c>
      <c r="H648" t="s">
        <v>12</v>
      </c>
    </row>
    <row r="649" spans="2:8" hidden="1" x14ac:dyDescent="0.35">
      <c r="B649" t="s">
        <v>911</v>
      </c>
      <c r="C649" t="str">
        <f>VLOOKUP(B649,NCE!$B$13:$H$1145,7,FALSE)</f>
        <v>Dynamics 365 Business Central Premium</v>
      </c>
      <c r="D649">
        <f>VLOOKUP(B649,NCE!$B$13:$N$1145,11,FALSE)</f>
        <v>620.05992509363296</v>
      </c>
      <c r="E649" t="s">
        <v>894</v>
      </c>
      <c r="F649" t="str">
        <f>IFERROR(VLOOKUP(B649,NCE!$B$14:$J$1145,9,0),"")</f>
        <v>Monthly</v>
      </c>
      <c r="G649" t="str">
        <f>IFERROR(VLOOKUP(B649,NCE!B:K,8,FALSE),"")</f>
        <v>P1YM</v>
      </c>
      <c r="H649" t="s">
        <v>12</v>
      </c>
    </row>
    <row r="650" spans="2:8" hidden="1" x14ac:dyDescent="0.35">
      <c r="B650" t="s">
        <v>912</v>
      </c>
      <c r="C650" t="str">
        <f>VLOOKUP(B650,NCE!$B$13:$H$1145,7,FALSE)</f>
        <v>Dynamics 365 Business Central Team Members</v>
      </c>
      <c r="D650">
        <f>VLOOKUP(B650,NCE!$B$13:$N$1145,11,FALSE)</f>
        <v>51.528089887640448</v>
      </c>
      <c r="E650" t="s">
        <v>894</v>
      </c>
      <c r="F650" t="str">
        <f>IFERROR(VLOOKUP(B650,NCE!$B$14:$J$1145,9,0),"")</f>
        <v>Monthly</v>
      </c>
      <c r="G650" t="str">
        <f>IFERROR(VLOOKUP(B650,NCE!B:K,8,FALSE),"")</f>
        <v>P1MM</v>
      </c>
      <c r="H650" t="s">
        <v>12</v>
      </c>
    </row>
    <row r="651" spans="2:8" hidden="1" x14ac:dyDescent="0.35">
      <c r="B651" t="s">
        <v>913</v>
      </c>
      <c r="C651" t="str">
        <f>VLOOKUP(B651,NCE!$B$13:$H$1145,7,FALSE)</f>
        <v>Dynamics 365 Business Central Team Members</v>
      </c>
      <c r="D651">
        <f>VLOOKUP(B651,NCE!$B$13:$N$1145,11,FALSE)</f>
        <v>515.33707865168537</v>
      </c>
      <c r="E651" t="s">
        <v>894</v>
      </c>
      <c r="F651" t="str">
        <f>IFERROR(VLOOKUP(B651,NCE!$B$14:$J$1145,9,0),"")</f>
        <v>Annual</v>
      </c>
      <c r="G651" t="str">
        <f>IFERROR(VLOOKUP(B651,NCE!B:K,8,FALSE),"")</f>
        <v>P1YA</v>
      </c>
      <c r="H651" t="s">
        <v>12</v>
      </c>
    </row>
    <row r="652" spans="2:8" hidden="1" x14ac:dyDescent="0.35">
      <c r="B652" t="s">
        <v>914</v>
      </c>
      <c r="C652" t="str">
        <f>VLOOKUP(B652,NCE!$B$13:$H$1145,7,FALSE)</f>
        <v>Dynamics 365 Business Central Team Members</v>
      </c>
      <c r="D652">
        <f>VLOOKUP(B652,NCE!$B$13:$N$1145,11,FALSE)</f>
        <v>45.087078651685395</v>
      </c>
      <c r="E652" t="s">
        <v>894</v>
      </c>
      <c r="F652" t="str">
        <f>IFERROR(VLOOKUP(B652,NCE!$B$14:$J$1145,9,0),"")</f>
        <v>Monthly</v>
      </c>
      <c r="G652" t="str">
        <f>IFERROR(VLOOKUP(B652,NCE!B:K,8,FALSE),"")</f>
        <v>P1YM</v>
      </c>
      <c r="H652" t="s">
        <v>12</v>
      </c>
    </row>
    <row r="653" spans="2:8" hidden="1" x14ac:dyDescent="0.35">
      <c r="B653" t="s">
        <v>915</v>
      </c>
      <c r="C653" t="str">
        <f>VLOOKUP(B653,NCE!$B$13:$H$1145,7,FALSE)</f>
        <v>Dynamics 365 Commerce</v>
      </c>
      <c r="D653">
        <f>VLOOKUP(B653,NCE!$B$13:$N$1145,11,FALSE)</f>
        <v>1352.9325842696628</v>
      </c>
      <c r="E653" t="s">
        <v>894</v>
      </c>
      <c r="F653" t="str">
        <f>IFERROR(VLOOKUP(B653,NCE!$B$14:$J$1145,9,0),"")</f>
        <v>Monthly</v>
      </c>
      <c r="G653" t="str">
        <f>IFERROR(VLOOKUP(B653,NCE!B:K,8,FALSE),"")</f>
        <v>P1MM</v>
      </c>
      <c r="H653" t="s">
        <v>12</v>
      </c>
    </row>
    <row r="654" spans="2:8" hidden="1" x14ac:dyDescent="0.35">
      <c r="B654" t="s">
        <v>916</v>
      </c>
      <c r="C654" t="str">
        <f>VLOOKUP(B654,NCE!$B$13:$H$1145,7,FALSE)</f>
        <v>Dynamics 365 Commerce</v>
      </c>
      <c r="D654">
        <f>VLOOKUP(B654,NCE!$B$13:$N$1145,11,FALSE)</f>
        <v>13529.269662921348</v>
      </c>
      <c r="E654" t="s">
        <v>894</v>
      </c>
      <c r="F654" t="str">
        <f>IFERROR(VLOOKUP(B654,NCE!$B$14:$J$1145,9,0),"")</f>
        <v>Annual</v>
      </c>
      <c r="G654" t="str">
        <f>IFERROR(VLOOKUP(B654,NCE!B:K,8,FALSE),"")</f>
        <v>P1YA</v>
      </c>
      <c r="H654" t="s">
        <v>12</v>
      </c>
    </row>
    <row r="655" spans="2:8" hidden="1" x14ac:dyDescent="0.35">
      <c r="B655" t="s">
        <v>917</v>
      </c>
      <c r="C655" t="str">
        <f>VLOOKUP(B655,NCE!$B$13:$H$1145,7,FALSE)</f>
        <v>Dynamics 365 Commerce</v>
      </c>
      <c r="D655">
        <f>VLOOKUP(B655,NCE!$B$13:$N$1145,11,FALSE)</f>
        <v>1183.806179775281</v>
      </c>
      <c r="E655" t="s">
        <v>894</v>
      </c>
      <c r="F655" t="str">
        <f>IFERROR(VLOOKUP(B655,NCE!$B$14:$J$1145,9,0),"")</f>
        <v>Monthly</v>
      </c>
      <c r="G655" t="str">
        <f>IFERROR(VLOOKUP(B655,NCE!B:K,8,FALSE),"")</f>
        <v>P1YM</v>
      </c>
      <c r="H655" t="s">
        <v>12</v>
      </c>
    </row>
    <row r="656" spans="2:8" hidden="1" x14ac:dyDescent="0.35">
      <c r="B656" t="s">
        <v>918</v>
      </c>
      <c r="C656" t="str">
        <f>VLOOKUP(B656,NCE!$B$13:$H$1145,7,FALSE)</f>
        <v>Dynamics 365 Commerce Attach to Qualifying Dynamics 365 Base Offer</v>
      </c>
      <c r="D656">
        <f>VLOOKUP(B656,NCE!$B$13:$N$1145,11,FALSE)</f>
        <v>193.30337078651684</v>
      </c>
      <c r="E656" t="s">
        <v>894</v>
      </c>
      <c r="F656" t="str">
        <f>IFERROR(VLOOKUP(B656,NCE!$B$14:$J$1145,9,0),"")</f>
        <v>Monthly</v>
      </c>
      <c r="G656" t="str">
        <f>IFERROR(VLOOKUP(B656,NCE!B:K,8,FALSE),"")</f>
        <v>P1MM</v>
      </c>
      <c r="H656" t="s">
        <v>12</v>
      </c>
    </row>
    <row r="657" spans="2:8" hidden="1" x14ac:dyDescent="0.35">
      <c r="B657" t="s">
        <v>919</v>
      </c>
      <c r="C657" t="str">
        <f>VLOOKUP(B657,NCE!$B$13:$H$1145,7,FALSE)</f>
        <v>Dynamics 365 Commerce Attach to Qualifying Dynamics 365 Base Offer</v>
      </c>
      <c r="D657">
        <f>VLOOKUP(B657,NCE!$B$13:$N$1145,11,FALSE)</f>
        <v>1933.0786516853932</v>
      </c>
      <c r="E657" t="s">
        <v>894</v>
      </c>
      <c r="F657" t="str">
        <f>IFERROR(VLOOKUP(B657,NCE!$B$14:$J$1145,9,0),"")</f>
        <v>Annual</v>
      </c>
      <c r="G657" t="str">
        <f>IFERROR(VLOOKUP(B657,NCE!B:K,8,FALSE),"")</f>
        <v>P1YA</v>
      </c>
      <c r="H657" t="s">
        <v>12</v>
      </c>
    </row>
    <row r="658" spans="2:8" hidden="1" x14ac:dyDescent="0.35">
      <c r="B658" t="s">
        <v>920</v>
      </c>
      <c r="C658" t="str">
        <f>VLOOKUP(B658,NCE!$B$13:$H$1145,7,FALSE)</f>
        <v>Dynamics 365 Commerce Attach to Qualifying Dynamics 365 Base Offer</v>
      </c>
      <c r="D658">
        <f>VLOOKUP(B658,NCE!$B$13:$N$1145,11,FALSE)</f>
        <v>169.14044943820224</v>
      </c>
      <c r="E658" t="s">
        <v>894</v>
      </c>
      <c r="F658" t="str">
        <f>IFERROR(VLOOKUP(B658,NCE!$B$14:$J$1145,9,0),"")</f>
        <v>Monthly</v>
      </c>
      <c r="G658" t="str">
        <f>IFERROR(VLOOKUP(B658,NCE!B:K,8,FALSE),"")</f>
        <v>P1YM</v>
      </c>
      <c r="H658" t="s">
        <v>12</v>
      </c>
    </row>
    <row r="659" spans="2:8" hidden="1" x14ac:dyDescent="0.35">
      <c r="B659" t="s">
        <v>921</v>
      </c>
      <c r="C659" t="str">
        <f>VLOOKUP(B659,NCE!$B$13:$H$1145,7,FALSE)</f>
        <v>Dynamics 365 unified routing add-on</v>
      </c>
      <c r="D659">
        <f>VLOOKUP(B659,NCE!$B$13:$N$1145,11,FALSE)</f>
        <v>5522.1910112359546</v>
      </c>
      <c r="E659" t="s">
        <v>894</v>
      </c>
      <c r="F659" t="str">
        <f>IFERROR(VLOOKUP(B659,NCE!$B$14:$J$1145,9,0),"")</f>
        <v>Monthly</v>
      </c>
      <c r="G659" t="str">
        <f>IFERROR(VLOOKUP(B659,NCE!B:K,8,FALSE),"")</f>
        <v>P1MM</v>
      </c>
      <c r="H659" t="s">
        <v>12</v>
      </c>
    </row>
    <row r="660" spans="2:8" hidden="1" x14ac:dyDescent="0.35">
      <c r="B660" t="s">
        <v>922</v>
      </c>
      <c r="C660" t="str">
        <f>VLOOKUP(B660,NCE!$B$13:$H$1145,7,FALSE)</f>
        <v>Dynamics 365 unified routing add-on</v>
      </c>
      <c r="D660">
        <f>VLOOKUP(B660,NCE!$B$13:$N$1145,11,FALSE)</f>
        <v>55221.876404494382</v>
      </c>
      <c r="E660" t="s">
        <v>894</v>
      </c>
      <c r="F660" t="str">
        <f>IFERROR(VLOOKUP(B660,NCE!$B$14:$J$1145,9,0),"")</f>
        <v>Annual</v>
      </c>
      <c r="G660" t="str">
        <f>IFERROR(VLOOKUP(B660,NCE!B:K,8,FALSE),"")</f>
        <v>P1YA</v>
      </c>
      <c r="H660" t="s">
        <v>12</v>
      </c>
    </row>
    <row r="661" spans="2:8" hidden="1" x14ac:dyDescent="0.35">
      <c r="B661" t="s">
        <v>923</v>
      </c>
      <c r="C661" t="str">
        <f>VLOOKUP(B661,NCE!$B$13:$H$1145,7,FALSE)</f>
        <v>Dynamics 365 unified routing add-on</v>
      </c>
      <c r="D661">
        <f>VLOOKUP(B661,NCE!$B$13:$N$1145,11,FALSE)</f>
        <v>4831.9110486891377</v>
      </c>
      <c r="E661" t="s">
        <v>894</v>
      </c>
      <c r="F661" t="str">
        <f>IFERROR(VLOOKUP(B661,NCE!$B$14:$J$1145,9,0),"")</f>
        <v>Monthly</v>
      </c>
      <c r="G661" t="str">
        <f>IFERROR(VLOOKUP(B661,NCE!B:K,8,FALSE),"")</f>
        <v>P1YM</v>
      </c>
      <c r="H661" t="s">
        <v>12</v>
      </c>
    </row>
    <row r="662" spans="2:8" hidden="1" x14ac:dyDescent="0.35">
      <c r="B662" t="s">
        <v>924</v>
      </c>
      <c r="C662" t="str">
        <f>VLOOKUP(B662,NCE!$B$13:$H$1145,7,FALSE)</f>
        <v>Dynamics 365 Customer Service Enterprise Device</v>
      </c>
      <c r="D662">
        <f>VLOOKUP(B662,NCE!$B$13:$N$1145,11,FALSE)</f>
        <v>1104.4157303370787</v>
      </c>
      <c r="E662" t="s">
        <v>894</v>
      </c>
      <c r="F662" t="str">
        <f>IFERROR(VLOOKUP(B662,NCE!$B$14:$J$1145,9,0),"")</f>
        <v>Monthly</v>
      </c>
      <c r="G662" t="str">
        <f>IFERROR(VLOOKUP(B662,NCE!B:K,8,FALSE),"")</f>
        <v>P1MM</v>
      </c>
      <c r="H662" t="s">
        <v>12</v>
      </c>
    </row>
    <row r="663" spans="2:8" hidden="1" x14ac:dyDescent="0.35">
      <c r="B663" t="s">
        <v>925</v>
      </c>
      <c r="C663" t="str">
        <f>VLOOKUP(B663,NCE!$B$13:$H$1145,7,FALSE)</f>
        <v>Dynamics 365 Customer Service Enterprise Device</v>
      </c>
      <c r="D663">
        <f>VLOOKUP(B663,NCE!$B$13:$N$1145,11,FALSE)</f>
        <v>11044.134831460675</v>
      </c>
      <c r="E663" t="s">
        <v>894</v>
      </c>
      <c r="F663" t="str">
        <f>IFERROR(VLOOKUP(B663,NCE!$B$14:$J$1145,9,0),"")</f>
        <v>Annual</v>
      </c>
      <c r="G663" t="str">
        <f>IFERROR(VLOOKUP(B663,NCE!B:K,8,FALSE),"")</f>
        <v>P1YA</v>
      </c>
      <c r="H663" t="s">
        <v>12</v>
      </c>
    </row>
    <row r="664" spans="2:8" hidden="1" x14ac:dyDescent="0.35">
      <c r="B664" t="s">
        <v>926</v>
      </c>
      <c r="C664" t="str">
        <f>VLOOKUP(B664,NCE!$B$13:$H$1145,7,FALSE)</f>
        <v>Dynamics 365 Customer Service Enterprise Device</v>
      </c>
      <c r="D664">
        <f>VLOOKUP(B664,NCE!$B$13:$N$1145,11,FALSE)</f>
        <v>966.36329588014985</v>
      </c>
      <c r="E664" t="s">
        <v>894</v>
      </c>
      <c r="F664" t="str">
        <f>IFERROR(VLOOKUP(B664,NCE!$B$14:$J$1145,9,0),"")</f>
        <v>Monthly</v>
      </c>
      <c r="G664" t="str">
        <f>IFERROR(VLOOKUP(B664,NCE!B:K,8,FALSE),"")</f>
        <v>P1YM</v>
      </c>
      <c r="H664" t="s">
        <v>12</v>
      </c>
    </row>
    <row r="665" spans="2:8" hidden="1" x14ac:dyDescent="0.35">
      <c r="B665" t="s">
        <v>927</v>
      </c>
      <c r="C665" t="str">
        <f>VLOOKUP(B665,NCE!$B$13:$H$1145,7,FALSE)</f>
        <v>Dynamics 365 Customer Service Enterprise Attach to Qualifying Dynamics 365 Base Offer</v>
      </c>
      <c r="D665">
        <f>VLOOKUP(B665,NCE!$B$13:$N$1145,11,FALSE)</f>
        <v>138.03370786516854</v>
      </c>
      <c r="E665" t="s">
        <v>894</v>
      </c>
      <c r="F665" t="str">
        <f>IFERROR(VLOOKUP(B665,NCE!$B$14:$J$1145,9,0),"")</f>
        <v>Monthly</v>
      </c>
      <c r="G665" t="str">
        <f>IFERROR(VLOOKUP(B665,NCE!B:K,8,FALSE),"")</f>
        <v>P1MM</v>
      </c>
      <c r="H665" t="s">
        <v>12</v>
      </c>
    </row>
    <row r="666" spans="2:8" hidden="1" x14ac:dyDescent="0.35">
      <c r="B666" t="s">
        <v>928</v>
      </c>
      <c r="C666" t="str">
        <f>VLOOKUP(B666,NCE!$B$13:$H$1145,7,FALSE)</f>
        <v>Dynamics 365 Customer Service Enterprise Attach to Qualifying Dynamics 365 Base Offer</v>
      </c>
      <c r="D666">
        <f>VLOOKUP(B666,NCE!$B$13:$N$1145,11,FALSE)</f>
        <v>1380.370786516854</v>
      </c>
      <c r="E666" t="s">
        <v>894</v>
      </c>
      <c r="F666" t="str">
        <f>IFERROR(VLOOKUP(B666,NCE!$B$14:$J$1145,9,0),"")</f>
        <v>Annual</v>
      </c>
      <c r="G666" t="str">
        <f>IFERROR(VLOOKUP(B666,NCE!B:K,8,FALSE),"")</f>
        <v>P1YA</v>
      </c>
      <c r="H666" t="s">
        <v>12</v>
      </c>
    </row>
    <row r="667" spans="2:8" hidden="1" x14ac:dyDescent="0.35">
      <c r="B667" t="s">
        <v>929</v>
      </c>
      <c r="C667" t="str">
        <f>VLOOKUP(B667,NCE!$B$13:$H$1145,7,FALSE)</f>
        <v>Dynamics 365 Customer Service Enterprise Attach to Qualifying Dynamics 365 Base Offer</v>
      </c>
      <c r="D667">
        <f>VLOOKUP(B667,NCE!$B$13:$N$1145,11,FALSE)</f>
        <v>120.78370786516854</v>
      </c>
      <c r="E667" t="s">
        <v>894</v>
      </c>
      <c r="F667" t="str">
        <f>IFERROR(VLOOKUP(B667,NCE!$B$14:$J$1145,9,0),"")</f>
        <v>Monthly</v>
      </c>
      <c r="G667" t="str">
        <f>IFERROR(VLOOKUP(B667,NCE!B:K,8,FALSE),"")</f>
        <v>P1YM</v>
      </c>
      <c r="H667" t="s">
        <v>12</v>
      </c>
    </row>
    <row r="668" spans="2:8" hidden="1" x14ac:dyDescent="0.35">
      <c r="B668" t="s">
        <v>930</v>
      </c>
      <c r="C668" t="str">
        <f>VLOOKUP(B668,NCE!$B$13:$H$1145,7,FALSE)</f>
        <v>Dynamics 365 Customer Service Enterprise</v>
      </c>
      <c r="D668">
        <f>VLOOKUP(B668,NCE!$B$13:$N$1145,11,FALSE)</f>
        <v>724.7752808988763</v>
      </c>
      <c r="E668" t="s">
        <v>894</v>
      </c>
      <c r="F668" t="str">
        <f>IFERROR(VLOOKUP(B668,NCE!$B$14:$J$1145,9,0),"")</f>
        <v>Monthly</v>
      </c>
      <c r="G668" t="str">
        <f>IFERROR(VLOOKUP(B668,NCE!B:K,8,FALSE),"")</f>
        <v>P1MM</v>
      </c>
      <c r="H668" t="s">
        <v>12</v>
      </c>
    </row>
    <row r="669" spans="2:8" hidden="1" x14ac:dyDescent="0.35">
      <c r="B669" t="s">
        <v>931</v>
      </c>
      <c r="C669" t="str">
        <f>VLOOKUP(B669,NCE!$B$13:$H$1145,7,FALSE)</f>
        <v>Dynamics 365 Customer Service Enterprise</v>
      </c>
      <c r="D669">
        <f>VLOOKUP(B669,NCE!$B$13:$N$1145,11,FALSE)</f>
        <v>7247.8202247191011</v>
      </c>
      <c r="E669" t="s">
        <v>894</v>
      </c>
      <c r="F669" t="str">
        <f>IFERROR(VLOOKUP(B669,NCE!$B$14:$J$1145,9,0),"")</f>
        <v>Annual</v>
      </c>
      <c r="G669" t="str">
        <f>IFERROR(VLOOKUP(B669,NCE!B:K,8,FALSE),"")</f>
        <v>P1YA</v>
      </c>
      <c r="H669" t="s">
        <v>12</v>
      </c>
    </row>
    <row r="670" spans="2:8" hidden="1" x14ac:dyDescent="0.35">
      <c r="B670" t="s">
        <v>932</v>
      </c>
      <c r="C670" t="str">
        <f>VLOOKUP(B670,NCE!$B$13:$H$1145,7,FALSE)</f>
        <v>Dynamics 365 Customer Service Enterprise</v>
      </c>
      <c r="D670">
        <f>VLOOKUP(B670,NCE!$B$13:$N$1145,11,FALSE)</f>
        <v>634.19194756554305</v>
      </c>
      <c r="E670" t="s">
        <v>894</v>
      </c>
      <c r="F670" t="str">
        <f>IFERROR(VLOOKUP(B670,NCE!$B$14:$J$1145,9,0),"")</f>
        <v>Monthly</v>
      </c>
      <c r="G670" t="str">
        <f>IFERROR(VLOOKUP(B670,NCE!B:K,8,FALSE),"")</f>
        <v>P1YM</v>
      </c>
      <c r="H670" t="s">
        <v>12</v>
      </c>
    </row>
    <row r="671" spans="2:8" hidden="1" x14ac:dyDescent="0.35">
      <c r="B671" t="s">
        <v>933</v>
      </c>
      <c r="C671" t="str">
        <f>VLOOKUP(B671,NCE!$B$13:$H$1145,7,FALSE)</f>
        <v>Dynamics 365 Customer Service Professional Attach to Qualifying Dynamics 365 Base Offer</v>
      </c>
      <c r="D671">
        <f>VLOOKUP(B671,NCE!$B$13:$N$1145,11,FALSE)</f>
        <v>138.03370786516854</v>
      </c>
      <c r="E671" t="s">
        <v>894</v>
      </c>
      <c r="F671" t="str">
        <f>IFERROR(VLOOKUP(B671,NCE!$B$14:$J$1145,9,0),"")</f>
        <v>Monthly</v>
      </c>
      <c r="G671" t="str">
        <f>IFERROR(VLOOKUP(B671,NCE!B:K,8,FALSE),"")</f>
        <v>P1MM</v>
      </c>
      <c r="H671" t="s">
        <v>12</v>
      </c>
    </row>
    <row r="672" spans="2:8" hidden="1" x14ac:dyDescent="0.35">
      <c r="B672" t="s">
        <v>934</v>
      </c>
      <c r="C672" t="str">
        <f>VLOOKUP(B672,NCE!$B$13:$H$1145,7,FALSE)</f>
        <v>Dynamics 365 Customer Service Professional Attach to Qualifying Dynamics 365 Base Offer</v>
      </c>
      <c r="D672">
        <f>VLOOKUP(B672,NCE!$B$13:$N$1145,11,FALSE)</f>
        <v>120.78370786516854</v>
      </c>
      <c r="E672" t="s">
        <v>894</v>
      </c>
      <c r="F672" t="str">
        <f>IFERROR(VLOOKUP(B672,NCE!$B$14:$J$1145,9,0),"")</f>
        <v>Monthly</v>
      </c>
      <c r="G672" t="str">
        <f>IFERROR(VLOOKUP(B672,NCE!B:K,8,FALSE),"")</f>
        <v>P1YM</v>
      </c>
      <c r="H672" t="s">
        <v>12</v>
      </c>
    </row>
    <row r="673" spans="2:8" hidden="1" x14ac:dyDescent="0.35">
      <c r="B673" t="s">
        <v>935</v>
      </c>
      <c r="C673" t="str">
        <f>VLOOKUP(B673,NCE!$B$13:$H$1145,7,FALSE)</f>
        <v>Dynamics 365 Customer Service Professional Attach to Qualifying Dynamics 365 Base Offer</v>
      </c>
      <c r="D673">
        <f>VLOOKUP(B673,NCE!$B$13:$N$1145,11,FALSE)</f>
        <v>1380.370786516854</v>
      </c>
      <c r="E673" t="s">
        <v>894</v>
      </c>
      <c r="F673" t="str">
        <f>IFERROR(VLOOKUP(B673,NCE!$B$14:$J$1145,9,0),"")</f>
        <v>Annual</v>
      </c>
      <c r="G673" t="str">
        <f>IFERROR(VLOOKUP(B673,NCE!B:K,8,FALSE),"")</f>
        <v>P1YA</v>
      </c>
      <c r="H673" t="s">
        <v>12</v>
      </c>
    </row>
    <row r="674" spans="2:8" hidden="1" x14ac:dyDescent="0.35">
      <c r="B674" t="s">
        <v>936</v>
      </c>
      <c r="C674" t="str">
        <f>VLOOKUP(B674,NCE!$B$13:$H$1145,7,FALSE)</f>
        <v>Dynamics 365 Customer Service Professional</v>
      </c>
      <c r="D674">
        <f>VLOOKUP(B674,NCE!$B$13:$N$1145,11,FALSE)</f>
        <v>345.15730337078651</v>
      </c>
      <c r="E674" t="s">
        <v>894</v>
      </c>
      <c r="F674" t="str">
        <f>IFERROR(VLOOKUP(B674,NCE!$B$14:$J$1145,9,0),"")</f>
        <v>Monthly</v>
      </c>
      <c r="G674" t="str">
        <f>IFERROR(VLOOKUP(B674,NCE!B:K,8,FALSE),"")</f>
        <v>P1MM</v>
      </c>
      <c r="H674" t="s">
        <v>12</v>
      </c>
    </row>
    <row r="675" spans="2:8" hidden="1" x14ac:dyDescent="0.35">
      <c r="B675" t="s">
        <v>937</v>
      </c>
      <c r="C675" t="str">
        <f>VLOOKUP(B675,NCE!$B$13:$H$1145,7,FALSE)</f>
        <v>Dynamics 365 Customer Service Professional</v>
      </c>
      <c r="D675">
        <f>VLOOKUP(B675,NCE!$B$13:$N$1145,11,FALSE)</f>
        <v>302.00561797752806</v>
      </c>
      <c r="E675" t="s">
        <v>894</v>
      </c>
      <c r="F675" t="str">
        <f>IFERROR(VLOOKUP(B675,NCE!$B$14:$J$1145,9,0),"")</f>
        <v>Monthly</v>
      </c>
      <c r="G675" t="str">
        <f>IFERROR(VLOOKUP(B675,NCE!B:K,8,FALSE),"")</f>
        <v>P1YM</v>
      </c>
      <c r="H675" t="s">
        <v>12</v>
      </c>
    </row>
    <row r="676" spans="2:8" hidden="1" x14ac:dyDescent="0.35">
      <c r="B676" t="s">
        <v>938</v>
      </c>
      <c r="C676" t="str">
        <f>VLOOKUP(B676,NCE!$B$13:$H$1145,7,FALSE)</f>
        <v>Dynamics 365 Customer Service Professional</v>
      </c>
      <c r="D676">
        <f>VLOOKUP(B676,NCE!$B$13:$N$1145,11,FALSE)</f>
        <v>3451.5168539325841</v>
      </c>
      <c r="E676" t="s">
        <v>894</v>
      </c>
      <c r="F676" t="str">
        <f>IFERROR(VLOOKUP(B676,NCE!$B$14:$J$1145,9,0),"")</f>
        <v>Annual</v>
      </c>
      <c r="G676" t="str">
        <f>IFERROR(VLOOKUP(B676,NCE!B:K,8,FALSE),"")</f>
        <v>P1YA</v>
      </c>
      <c r="H676" t="s">
        <v>12</v>
      </c>
    </row>
    <row r="677" spans="2:8" hidden="1" x14ac:dyDescent="0.35">
      <c r="B677" t="s">
        <v>939</v>
      </c>
      <c r="C677" t="str">
        <f>VLOOKUP(B677,NCE!$B$13:$H$1145,7,FALSE)</f>
        <v>Dynamics 365 Field Service Device</v>
      </c>
      <c r="D677">
        <f>VLOOKUP(B677,NCE!$B$13:$N$1145,11,FALSE)</f>
        <v>1104.4157303370787</v>
      </c>
      <c r="E677" t="s">
        <v>894</v>
      </c>
      <c r="F677" t="str">
        <f>IFERROR(VLOOKUP(B677,NCE!$B$14:$J$1145,9,0),"")</f>
        <v>Monthly</v>
      </c>
      <c r="G677" t="str">
        <f>IFERROR(VLOOKUP(B677,NCE!B:K,8,FALSE),"")</f>
        <v>P1MM</v>
      </c>
      <c r="H677" t="s">
        <v>12</v>
      </c>
    </row>
    <row r="678" spans="2:8" hidden="1" x14ac:dyDescent="0.35">
      <c r="B678" t="s">
        <v>940</v>
      </c>
      <c r="C678" t="str">
        <f>VLOOKUP(B678,NCE!$B$13:$H$1145,7,FALSE)</f>
        <v>Dynamics 365 Field Service Device</v>
      </c>
      <c r="D678">
        <f>VLOOKUP(B678,NCE!$B$13:$N$1145,11,FALSE)</f>
        <v>11044.134831460675</v>
      </c>
      <c r="E678" t="s">
        <v>894</v>
      </c>
      <c r="F678" t="str">
        <f>IFERROR(VLOOKUP(B678,NCE!$B$14:$J$1145,9,0),"")</f>
        <v>Annual</v>
      </c>
      <c r="G678" t="str">
        <f>IFERROR(VLOOKUP(B678,NCE!B:K,8,FALSE),"")</f>
        <v>P1YA</v>
      </c>
      <c r="H678" t="s">
        <v>12</v>
      </c>
    </row>
    <row r="679" spans="2:8" hidden="1" x14ac:dyDescent="0.35">
      <c r="B679" t="s">
        <v>941</v>
      </c>
      <c r="C679" t="str">
        <f>VLOOKUP(B679,NCE!$B$13:$H$1145,7,FALSE)</f>
        <v>Dynamics 365 Field Service Device</v>
      </c>
      <c r="D679">
        <f>VLOOKUP(B679,NCE!$B$13:$N$1145,11,FALSE)</f>
        <v>966.36329588014985</v>
      </c>
      <c r="E679" t="s">
        <v>894</v>
      </c>
      <c r="F679" t="str">
        <f>IFERROR(VLOOKUP(B679,NCE!$B$14:$J$1145,9,0),"")</f>
        <v>Monthly</v>
      </c>
      <c r="G679" t="str">
        <f>IFERROR(VLOOKUP(B679,NCE!B:K,8,FALSE),"")</f>
        <v>P1YM</v>
      </c>
      <c r="H679" t="s">
        <v>12</v>
      </c>
    </row>
    <row r="680" spans="2:8" hidden="1" x14ac:dyDescent="0.35">
      <c r="B680" t="s">
        <v>942</v>
      </c>
      <c r="C680" t="str">
        <f>VLOOKUP(B680,NCE!$B$13:$H$1145,7,FALSE)</f>
        <v>Dynamics 365 Field Service Attach to Qualifying Dynamics 365 Base Offer</v>
      </c>
      <c r="D680">
        <f>VLOOKUP(B680,NCE!$B$13:$N$1145,11,FALSE)</f>
        <v>138.03370786516854</v>
      </c>
      <c r="E680" t="s">
        <v>894</v>
      </c>
      <c r="F680" t="str">
        <f>IFERROR(VLOOKUP(B680,NCE!$B$14:$J$1145,9,0),"")</f>
        <v>Monthly</v>
      </c>
      <c r="G680" t="str">
        <f>IFERROR(VLOOKUP(B680,NCE!B:K,8,FALSE),"")</f>
        <v>P1MM</v>
      </c>
      <c r="H680" t="s">
        <v>12</v>
      </c>
    </row>
    <row r="681" spans="2:8" hidden="1" x14ac:dyDescent="0.35">
      <c r="B681" t="s">
        <v>943</v>
      </c>
      <c r="C681" t="str">
        <f>VLOOKUP(B681,NCE!$B$13:$H$1145,7,FALSE)</f>
        <v>Dynamics 365 Field Service Attach to Qualifying Dynamics 365 Base Offer</v>
      </c>
      <c r="D681">
        <f>VLOOKUP(B681,NCE!$B$13:$N$1145,11,FALSE)</f>
        <v>1380.370786516854</v>
      </c>
      <c r="E681" t="s">
        <v>894</v>
      </c>
      <c r="F681" t="str">
        <f>IFERROR(VLOOKUP(B681,NCE!$B$14:$J$1145,9,0),"")</f>
        <v>Annual</v>
      </c>
      <c r="G681" t="str">
        <f>IFERROR(VLOOKUP(B681,NCE!B:K,8,FALSE),"")</f>
        <v>P1YA</v>
      </c>
      <c r="H681" t="s">
        <v>12</v>
      </c>
    </row>
    <row r="682" spans="2:8" hidden="1" x14ac:dyDescent="0.35">
      <c r="B682" t="s">
        <v>944</v>
      </c>
      <c r="C682" t="str">
        <f>VLOOKUP(B682,NCE!$B$13:$H$1145,7,FALSE)</f>
        <v>Dynamics 365 Field Service Attach to Qualifying Dynamics 365 Base Offer</v>
      </c>
      <c r="D682">
        <f>VLOOKUP(B682,NCE!$B$13:$N$1145,11,FALSE)</f>
        <v>120.78370786516854</v>
      </c>
      <c r="E682" t="s">
        <v>894</v>
      </c>
      <c r="F682" t="str">
        <f>IFERROR(VLOOKUP(B682,NCE!$B$14:$J$1145,9,0),"")</f>
        <v>Monthly</v>
      </c>
      <c r="G682" t="str">
        <f>IFERROR(VLOOKUP(B682,NCE!B:K,8,FALSE),"")</f>
        <v>P1YM</v>
      </c>
      <c r="H682" t="s">
        <v>12</v>
      </c>
    </row>
    <row r="683" spans="2:8" hidden="1" x14ac:dyDescent="0.35">
      <c r="B683" t="s">
        <v>945</v>
      </c>
      <c r="C683" t="str">
        <f>VLOOKUP(B683,NCE!$B$13:$H$1145,7,FALSE)</f>
        <v>Dynamics 365 Field Service</v>
      </c>
      <c r="D683">
        <f>VLOOKUP(B683,NCE!$B$13:$N$1145,11,FALSE)</f>
        <v>724.7752808988763</v>
      </c>
      <c r="E683" t="s">
        <v>894</v>
      </c>
      <c r="F683" t="str">
        <f>IFERROR(VLOOKUP(B683,NCE!$B$14:$J$1145,9,0),"")</f>
        <v>Monthly</v>
      </c>
      <c r="G683" t="str">
        <f>IFERROR(VLOOKUP(B683,NCE!B:K,8,FALSE),"")</f>
        <v>P1MM</v>
      </c>
      <c r="H683" t="s">
        <v>12</v>
      </c>
    </row>
    <row r="684" spans="2:8" hidden="1" x14ac:dyDescent="0.35">
      <c r="B684" t="s">
        <v>946</v>
      </c>
      <c r="C684" t="str">
        <f>VLOOKUP(B684,NCE!$B$13:$H$1145,7,FALSE)</f>
        <v>Dynamics 365 Field Service</v>
      </c>
      <c r="D684">
        <f>VLOOKUP(B684,NCE!$B$13:$N$1145,11,FALSE)</f>
        <v>7247.8202247191011</v>
      </c>
      <c r="E684" t="s">
        <v>894</v>
      </c>
      <c r="F684" t="str">
        <f>IFERROR(VLOOKUP(B684,NCE!$B$14:$J$1145,9,0),"")</f>
        <v>Annual</v>
      </c>
      <c r="G684" t="str">
        <f>IFERROR(VLOOKUP(B684,NCE!B:K,8,FALSE),"")</f>
        <v>P1YA</v>
      </c>
      <c r="H684" t="s">
        <v>12</v>
      </c>
    </row>
    <row r="685" spans="2:8" hidden="1" x14ac:dyDescent="0.35">
      <c r="B685" t="s">
        <v>947</v>
      </c>
      <c r="C685" t="str">
        <f>VLOOKUP(B685,NCE!$B$13:$H$1145,7,FALSE)</f>
        <v>Dynamics 365 Field Service</v>
      </c>
      <c r="D685">
        <f>VLOOKUP(B685,NCE!$B$13:$N$1145,11,FALSE)</f>
        <v>634.19194756554305</v>
      </c>
      <c r="E685" t="s">
        <v>894</v>
      </c>
      <c r="F685" t="str">
        <f>IFERROR(VLOOKUP(B685,NCE!$B$14:$J$1145,9,0),"")</f>
        <v>Monthly</v>
      </c>
      <c r="G685" t="str">
        <f>IFERROR(VLOOKUP(B685,NCE!B:K,8,FALSE),"")</f>
        <v>P1YM</v>
      </c>
      <c r="H685" t="s">
        <v>12</v>
      </c>
    </row>
    <row r="686" spans="2:8" hidden="1" x14ac:dyDescent="0.35">
      <c r="B686" t="s">
        <v>948</v>
      </c>
      <c r="C686" t="str">
        <f>VLOOKUP(B686,NCE!$B$13:$H$1145,7,FALSE)</f>
        <v>Dynamics 365 Finance Attach to Qualifying Dynamics 365 Base Offer</v>
      </c>
      <c r="D686">
        <f>VLOOKUP(B686,NCE!$B$13:$N$1145,11,FALSE)</f>
        <v>193.30337078651684</v>
      </c>
      <c r="E686" t="s">
        <v>894</v>
      </c>
      <c r="F686" t="str">
        <f>IFERROR(VLOOKUP(B686,NCE!$B$14:$J$1145,9,0),"")</f>
        <v>Monthly</v>
      </c>
      <c r="G686" t="str">
        <f>IFERROR(VLOOKUP(B686,NCE!B:K,8,FALSE),"")</f>
        <v>P1MM</v>
      </c>
      <c r="H686" t="s">
        <v>12</v>
      </c>
    </row>
    <row r="687" spans="2:8" hidden="1" x14ac:dyDescent="0.35">
      <c r="B687" t="s">
        <v>949</v>
      </c>
      <c r="C687" t="str">
        <f>VLOOKUP(B687,NCE!$B$13:$H$1145,7,FALSE)</f>
        <v>Dynamics 365 Finance Attach to Qualifying Dynamics 365 Base Offer</v>
      </c>
      <c r="D687">
        <f>VLOOKUP(B687,NCE!$B$13:$N$1145,11,FALSE)</f>
        <v>1933.0786516853932</v>
      </c>
      <c r="E687" t="s">
        <v>894</v>
      </c>
      <c r="F687" t="str">
        <f>IFERROR(VLOOKUP(B687,NCE!$B$14:$J$1145,9,0),"")</f>
        <v>Annual</v>
      </c>
      <c r="G687" t="str">
        <f>IFERROR(VLOOKUP(B687,NCE!B:K,8,FALSE),"")</f>
        <v>P1YA</v>
      </c>
      <c r="H687" t="s">
        <v>12</v>
      </c>
    </row>
    <row r="688" spans="2:8" hidden="1" x14ac:dyDescent="0.35">
      <c r="B688" t="s">
        <v>950</v>
      </c>
      <c r="C688" t="str">
        <f>VLOOKUP(B688,NCE!$B$13:$H$1145,7,FALSE)</f>
        <v>Dynamics 365 Finance Attach to Qualifying Dynamics 365 Base Offer</v>
      </c>
      <c r="D688">
        <f>VLOOKUP(B688,NCE!$B$13:$N$1145,11,FALSE)</f>
        <v>169.14044943820224</v>
      </c>
      <c r="E688" t="s">
        <v>894</v>
      </c>
      <c r="F688" t="str">
        <f>IFERROR(VLOOKUP(B688,NCE!$B$14:$J$1145,9,0),"")</f>
        <v>Monthly</v>
      </c>
      <c r="G688" t="str">
        <f>IFERROR(VLOOKUP(B688,NCE!B:K,8,FALSE),"")</f>
        <v>P1YM</v>
      </c>
      <c r="H688" t="s">
        <v>12</v>
      </c>
    </row>
    <row r="689" spans="2:8" hidden="1" x14ac:dyDescent="0.35">
      <c r="B689" t="s">
        <v>951</v>
      </c>
      <c r="C689" t="str">
        <f>VLOOKUP(B689,NCE!$B$13:$H$1145,7,FALSE)</f>
        <v>Dynamics 365 Finance</v>
      </c>
      <c r="D689">
        <f>VLOOKUP(B689,NCE!$B$13:$N$1145,11,FALSE)</f>
        <v>1352.9325842696628</v>
      </c>
      <c r="E689" t="s">
        <v>894</v>
      </c>
      <c r="F689" t="str">
        <f>IFERROR(VLOOKUP(B689,NCE!$B$14:$J$1145,9,0),"")</f>
        <v>Monthly</v>
      </c>
      <c r="G689" t="str">
        <f>IFERROR(VLOOKUP(B689,NCE!B:K,8,FALSE),"")</f>
        <v>P1MM</v>
      </c>
      <c r="H689" t="s">
        <v>12</v>
      </c>
    </row>
    <row r="690" spans="2:8" hidden="1" x14ac:dyDescent="0.35">
      <c r="B690" t="s">
        <v>952</v>
      </c>
      <c r="C690" t="str">
        <f>VLOOKUP(B690,NCE!$B$13:$H$1145,7,FALSE)</f>
        <v>Dynamics 365 Finance</v>
      </c>
      <c r="D690">
        <f>VLOOKUP(B690,NCE!$B$13:$N$1145,11,FALSE)</f>
        <v>13529.269662921348</v>
      </c>
      <c r="E690" t="s">
        <v>894</v>
      </c>
      <c r="F690" t="str">
        <f>IFERROR(VLOOKUP(B690,NCE!$B$14:$J$1145,9,0),"")</f>
        <v>Annual</v>
      </c>
      <c r="G690" t="str">
        <f>IFERROR(VLOOKUP(B690,NCE!B:K,8,FALSE),"")</f>
        <v>P1YA</v>
      </c>
      <c r="H690" t="s">
        <v>12</v>
      </c>
    </row>
    <row r="691" spans="2:8" hidden="1" x14ac:dyDescent="0.35">
      <c r="B691" t="s">
        <v>953</v>
      </c>
      <c r="C691" t="str">
        <f>VLOOKUP(B691,NCE!$B$13:$H$1145,7,FALSE)</f>
        <v>Dynamics 365 Finance</v>
      </c>
      <c r="D691">
        <f>VLOOKUP(B691,NCE!$B$13:$N$1145,11,FALSE)</f>
        <v>1183.806179775281</v>
      </c>
      <c r="E691" t="s">
        <v>894</v>
      </c>
      <c r="F691" t="str">
        <f>IFERROR(VLOOKUP(B691,NCE!$B$14:$J$1145,9,0),"")</f>
        <v>Monthly</v>
      </c>
      <c r="G691" t="str">
        <f>IFERROR(VLOOKUP(B691,NCE!B:K,8,FALSE),"")</f>
        <v>P1YM</v>
      </c>
      <c r="H691" t="s">
        <v>12</v>
      </c>
    </row>
    <row r="692" spans="2:8" hidden="1" x14ac:dyDescent="0.35">
      <c r="B692" t="s">
        <v>954</v>
      </c>
      <c r="C692" t="str">
        <f>VLOOKUP(B692,NCE!$B$13:$H$1145,7,FALSE)</f>
        <v>Dynamics 365 Human Resources Attach to Qualifying Dynamics 365 Base Offer</v>
      </c>
      <c r="D692">
        <f>VLOOKUP(B692,NCE!$B$13:$N$1145,11,FALSE)</f>
        <v>193.30337078651684</v>
      </c>
      <c r="E692" t="s">
        <v>894</v>
      </c>
      <c r="F692" t="str">
        <f>IFERROR(VLOOKUP(B692,NCE!$B$14:$J$1145,9,0),"")</f>
        <v>Monthly</v>
      </c>
      <c r="G692" t="str">
        <f>IFERROR(VLOOKUP(B692,NCE!B:K,8,FALSE),"")</f>
        <v>P1MM</v>
      </c>
      <c r="H692" t="s">
        <v>12</v>
      </c>
    </row>
    <row r="693" spans="2:8" hidden="1" x14ac:dyDescent="0.35">
      <c r="B693" t="s">
        <v>955</v>
      </c>
      <c r="C693" t="str">
        <f>VLOOKUP(B693,NCE!$B$13:$H$1145,7,FALSE)</f>
        <v>Dynamics 365 Human Resources Attach to Qualifying Dynamics 365 Base Offer</v>
      </c>
      <c r="D693">
        <f>VLOOKUP(B693,NCE!$B$13:$N$1145,11,FALSE)</f>
        <v>1933.0786516853932</v>
      </c>
      <c r="E693" t="s">
        <v>894</v>
      </c>
      <c r="F693" t="str">
        <f>IFERROR(VLOOKUP(B693,NCE!$B$14:$J$1145,9,0),"")</f>
        <v>Annual</v>
      </c>
      <c r="G693" t="str">
        <f>IFERROR(VLOOKUP(B693,NCE!B:K,8,FALSE),"")</f>
        <v>P1YA</v>
      </c>
      <c r="H693" t="s">
        <v>12</v>
      </c>
    </row>
    <row r="694" spans="2:8" hidden="1" x14ac:dyDescent="0.35">
      <c r="B694" t="s">
        <v>956</v>
      </c>
      <c r="C694" t="str">
        <f>VLOOKUP(B694,NCE!$B$13:$H$1145,7,FALSE)</f>
        <v>Dynamics 365 Human Resources Attach to Qualifying Dynamics 365 Base Offer</v>
      </c>
      <c r="D694">
        <f>VLOOKUP(B694,NCE!$B$13:$N$1145,11,FALSE)</f>
        <v>169.14044943820224</v>
      </c>
      <c r="E694" t="s">
        <v>894</v>
      </c>
      <c r="F694" t="str">
        <f>IFERROR(VLOOKUP(B694,NCE!$B$14:$J$1145,9,0),"")</f>
        <v>Monthly</v>
      </c>
      <c r="G694" t="str">
        <f>IFERROR(VLOOKUP(B694,NCE!B:K,8,FALSE),"")</f>
        <v>P1YM</v>
      </c>
      <c r="H694" t="s">
        <v>12</v>
      </c>
    </row>
    <row r="695" spans="2:8" hidden="1" x14ac:dyDescent="0.35">
      <c r="B695" t="s">
        <v>957</v>
      </c>
      <c r="C695" t="str">
        <f>VLOOKUP(B695,NCE!$B$13:$H$1145,7,FALSE)</f>
        <v>Dynamics 365 Human Resources Self Service</v>
      </c>
      <c r="D695">
        <f>VLOOKUP(B695,NCE!$B$13:$N$1145,11,FALSE)</f>
        <v>25.775280898876407</v>
      </c>
      <c r="E695" t="s">
        <v>894</v>
      </c>
      <c r="F695" t="str">
        <f>IFERROR(VLOOKUP(B695,NCE!$B$14:$J$1145,9,0),"")</f>
        <v>Monthly</v>
      </c>
      <c r="G695" t="str">
        <f>IFERROR(VLOOKUP(B695,NCE!B:K,8,FALSE),"")</f>
        <v>P1MM</v>
      </c>
      <c r="H695" t="s">
        <v>12</v>
      </c>
    </row>
    <row r="696" spans="2:8" hidden="1" x14ac:dyDescent="0.35">
      <c r="B696" t="s">
        <v>958</v>
      </c>
      <c r="C696" t="str">
        <f>VLOOKUP(B696,NCE!$B$13:$H$1145,7,FALSE)</f>
        <v>Dynamics 365 Human Resources Self Service</v>
      </c>
      <c r="D696">
        <f>VLOOKUP(B696,NCE!$B$13:$N$1145,11,FALSE)</f>
        <v>257.66292134831457</v>
      </c>
      <c r="E696" t="s">
        <v>894</v>
      </c>
      <c r="F696" t="str">
        <f>IFERROR(VLOOKUP(B696,NCE!$B$14:$J$1145,9,0),"")</f>
        <v>Annual</v>
      </c>
      <c r="G696" t="str">
        <f>IFERROR(VLOOKUP(B696,NCE!B:K,8,FALSE),"")</f>
        <v>P1YA</v>
      </c>
      <c r="H696" t="s">
        <v>12</v>
      </c>
    </row>
    <row r="697" spans="2:8" hidden="1" x14ac:dyDescent="0.35">
      <c r="B697" t="s">
        <v>959</v>
      </c>
      <c r="C697" t="str">
        <f>VLOOKUP(B697,NCE!$B$13:$H$1145,7,FALSE)</f>
        <v>Dynamics 365 Human Resources Self Service</v>
      </c>
      <c r="D697">
        <f>VLOOKUP(B697,NCE!$B$13:$N$1145,11,FALSE)</f>
        <v>22.544007490636705</v>
      </c>
      <c r="E697" t="s">
        <v>894</v>
      </c>
      <c r="F697" t="str">
        <f>IFERROR(VLOOKUP(B697,NCE!$B$14:$J$1145,9,0),"")</f>
        <v>Monthly</v>
      </c>
      <c r="G697" t="str">
        <f>IFERROR(VLOOKUP(B697,NCE!B:K,8,FALSE),"")</f>
        <v>P1YM</v>
      </c>
      <c r="H697" t="s">
        <v>12</v>
      </c>
    </row>
    <row r="698" spans="2:8" hidden="1" x14ac:dyDescent="0.35">
      <c r="B698" t="s">
        <v>960</v>
      </c>
      <c r="C698" t="str">
        <f>VLOOKUP(B698,NCE!$B$13:$H$1145,7,FALSE)</f>
        <v>Dynamics 365 Human Resources</v>
      </c>
      <c r="D698">
        <f>VLOOKUP(B698,NCE!$B$13:$N$1145,11,FALSE)</f>
        <v>869.76404494382029</v>
      </c>
      <c r="E698" t="s">
        <v>894</v>
      </c>
      <c r="F698" t="str">
        <f>IFERROR(VLOOKUP(B698,NCE!$B$14:$J$1145,9,0),"")</f>
        <v>Monthly</v>
      </c>
      <c r="G698" t="str">
        <f>IFERROR(VLOOKUP(B698,NCE!B:K,8,FALSE),"")</f>
        <v>P1MM</v>
      </c>
      <c r="H698" t="s">
        <v>12</v>
      </c>
    </row>
    <row r="699" spans="2:8" hidden="1" x14ac:dyDescent="0.35">
      <c r="B699" t="s">
        <v>961</v>
      </c>
      <c r="C699" t="str">
        <f>VLOOKUP(B699,NCE!$B$13:$H$1145,7,FALSE)</f>
        <v>Dynamics 365 Human Resources</v>
      </c>
      <c r="D699">
        <f>VLOOKUP(B699,NCE!$B$13:$N$1145,11,FALSE)</f>
        <v>8697.7191011235955</v>
      </c>
      <c r="E699" t="s">
        <v>894</v>
      </c>
      <c r="F699" t="str">
        <f>IFERROR(VLOOKUP(B699,NCE!$B$14:$J$1145,9,0),"")</f>
        <v>Annual</v>
      </c>
      <c r="G699" t="str">
        <f>IFERROR(VLOOKUP(B699,NCE!B:K,8,FALSE),"")</f>
        <v>P1YA</v>
      </c>
      <c r="H699" t="s">
        <v>12</v>
      </c>
    </row>
    <row r="700" spans="2:8" hidden="1" x14ac:dyDescent="0.35">
      <c r="B700" t="s">
        <v>962</v>
      </c>
      <c r="C700" t="str">
        <f>VLOOKUP(B700,NCE!$B$13:$H$1145,7,FALSE)</f>
        <v>Dynamics 365 Human Resources</v>
      </c>
      <c r="D700">
        <f>VLOOKUP(B700,NCE!$B$13:$N$1145,11,FALSE)</f>
        <v>761.0571161048689</v>
      </c>
      <c r="E700" t="s">
        <v>894</v>
      </c>
      <c r="F700" t="str">
        <f>IFERROR(VLOOKUP(B700,NCE!$B$14:$J$1145,9,0),"")</f>
        <v>Monthly</v>
      </c>
      <c r="G700" t="str">
        <f>IFERROR(VLOOKUP(B700,NCE!B:K,8,FALSE),"")</f>
        <v>P1YM</v>
      </c>
      <c r="H700" t="s">
        <v>12</v>
      </c>
    </row>
    <row r="701" spans="2:8" hidden="1" x14ac:dyDescent="0.35">
      <c r="B701" t="s">
        <v>963</v>
      </c>
      <c r="C701" t="str">
        <f>VLOOKUP(B701,NCE!$B$13:$H$1145,7,FALSE)</f>
        <v>Dynamics 365 Human Resources Sandbox</v>
      </c>
      <c r="D701">
        <f>VLOOKUP(B701,NCE!$B$13:$N$1145,11,FALSE)</f>
        <v>9019.5168539325841</v>
      </c>
      <c r="E701" t="s">
        <v>894</v>
      </c>
      <c r="F701" t="str">
        <f>IFERROR(VLOOKUP(B701,NCE!$B$14:$J$1145,9,0),"")</f>
        <v>Monthly</v>
      </c>
      <c r="G701" t="str">
        <f>IFERROR(VLOOKUP(B701,NCE!B:K,8,FALSE),"")</f>
        <v>P1MM</v>
      </c>
      <c r="H701" t="s">
        <v>12</v>
      </c>
    </row>
    <row r="702" spans="2:8" hidden="1" x14ac:dyDescent="0.35">
      <c r="B702" t="s">
        <v>964</v>
      </c>
      <c r="C702" t="str">
        <f>VLOOKUP(B702,NCE!$B$13:$H$1145,7,FALSE)</f>
        <v>Dynamics 365 Human Resources Sandbox</v>
      </c>
      <c r="D702">
        <f>VLOOKUP(B702,NCE!$B$13:$N$1145,11,FALSE)</f>
        <v>90195.168539325838</v>
      </c>
      <c r="E702" t="s">
        <v>894</v>
      </c>
      <c r="F702" t="str">
        <f>IFERROR(VLOOKUP(B702,NCE!$B$14:$J$1145,9,0),"")</f>
        <v>Annual</v>
      </c>
      <c r="G702" t="str">
        <f>IFERROR(VLOOKUP(B702,NCE!B:K,8,FALSE),"")</f>
        <v>P1YA</v>
      </c>
      <c r="H702" t="s">
        <v>12</v>
      </c>
    </row>
    <row r="703" spans="2:8" hidden="1" x14ac:dyDescent="0.35">
      <c r="B703" t="s">
        <v>965</v>
      </c>
      <c r="C703" t="str">
        <f>VLOOKUP(B703,NCE!$B$13:$H$1145,7,FALSE)</f>
        <v>Dynamics 365 Human Resources Sandbox</v>
      </c>
      <c r="D703">
        <f>VLOOKUP(B703,NCE!$B$13:$N$1145,11,FALSE)</f>
        <v>7892.0777153558047</v>
      </c>
      <c r="E703" t="s">
        <v>894</v>
      </c>
      <c r="F703" t="str">
        <f>IFERROR(VLOOKUP(B703,NCE!$B$14:$J$1145,9,0),"")</f>
        <v>Monthly</v>
      </c>
      <c r="G703" t="str">
        <f>IFERROR(VLOOKUP(B703,NCE!B:K,8,FALSE),"")</f>
        <v>P1YM</v>
      </c>
      <c r="H703" t="s">
        <v>12</v>
      </c>
    </row>
    <row r="704" spans="2:8" hidden="1" x14ac:dyDescent="0.35">
      <c r="B704" t="s">
        <v>966</v>
      </c>
      <c r="C704" t="str">
        <f>VLOOKUP(B704,NCE!$B$13:$H$1145,7,FALSE)</f>
        <v>Dynamics 365 Operations – Activity</v>
      </c>
      <c r="D704">
        <f>VLOOKUP(B704,NCE!$B$13:$N$1145,11,FALSE)</f>
        <v>322.14606741573033</v>
      </c>
      <c r="E704" t="s">
        <v>894</v>
      </c>
      <c r="F704" t="str">
        <f>IFERROR(VLOOKUP(B704,NCE!$B$14:$J$1145,9,0),"")</f>
        <v>Monthly</v>
      </c>
      <c r="G704" t="str">
        <f>IFERROR(VLOOKUP(B704,NCE!B:K,8,FALSE),"")</f>
        <v>P1MM</v>
      </c>
      <c r="H704" t="s">
        <v>12</v>
      </c>
    </row>
    <row r="705" spans="2:8" hidden="1" x14ac:dyDescent="0.35">
      <c r="B705" t="s">
        <v>967</v>
      </c>
      <c r="C705" t="str">
        <f>VLOOKUP(B705,NCE!$B$13:$H$1145,7,FALSE)</f>
        <v>Dynamics 365 Operations – Activity</v>
      </c>
      <c r="D705">
        <f>VLOOKUP(B705,NCE!$B$13:$N$1145,11,FALSE)</f>
        <v>3221.4157303370785</v>
      </c>
      <c r="E705" t="s">
        <v>894</v>
      </c>
      <c r="F705" t="str">
        <f>IFERROR(VLOOKUP(B705,NCE!$B$14:$J$1145,9,0),"")</f>
        <v>Annual</v>
      </c>
      <c r="G705" t="str">
        <f>IFERROR(VLOOKUP(B705,NCE!B:K,8,FALSE),"")</f>
        <v>P1YA</v>
      </c>
      <c r="H705" t="s">
        <v>12</v>
      </c>
    </row>
    <row r="706" spans="2:8" hidden="1" x14ac:dyDescent="0.35">
      <c r="B706" t="s">
        <v>968</v>
      </c>
      <c r="C706" t="str">
        <f>VLOOKUP(B706,NCE!$B$13:$H$1145,7,FALSE)</f>
        <v>Dynamics 365 Operations – Activity</v>
      </c>
      <c r="D706">
        <f>VLOOKUP(B706,NCE!$B$13:$N$1145,11,FALSE)</f>
        <v>281.87359550561797</v>
      </c>
      <c r="E706" t="s">
        <v>894</v>
      </c>
      <c r="F706" t="str">
        <f>IFERROR(VLOOKUP(B706,NCE!$B$14:$J$1145,9,0),"")</f>
        <v>Monthly</v>
      </c>
      <c r="G706" t="str">
        <f>IFERROR(VLOOKUP(B706,NCE!B:K,8,FALSE),"")</f>
        <v>P1YM</v>
      </c>
      <c r="H706" t="s">
        <v>12</v>
      </c>
    </row>
    <row r="707" spans="2:8" hidden="1" x14ac:dyDescent="0.35">
      <c r="B707" t="s">
        <v>969</v>
      </c>
      <c r="C707" t="str">
        <f>VLOOKUP(B707,NCE!$B$13:$H$1145,7,FALSE)</f>
        <v>Dynamics 365 Operations – Device</v>
      </c>
      <c r="D707">
        <f>VLOOKUP(B707,NCE!$B$13:$N$1145,11,FALSE)</f>
        <v>547.64044943820227</v>
      </c>
      <c r="E707" t="s">
        <v>894</v>
      </c>
      <c r="F707" t="str">
        <f>IFERROR(VLOOKUP(B707,NCE!$B$14:$J$1145,9,0),"")</f>
        <v>Monthly</v>
      </c>
      <c r="G707" t="str">
        <f>IFERROR(VLOOKUP(B707,NCE!B:K,8,FALSE),"")</f>
        <v>P1MM</v>
      </c>
      <c r="H707" t="s">
        <v>12</v>
      </c>
    </row>
    <row r="708" spans="2:8" hidden="1" x14ac:dyDescent="0.35">
      <c r="B708" t="s">
        <v>970</v>
      </c>
      <c r="C708" t="str">
        <f>VLOOKUP(B708,NCE!$B$13:$H$1145,7,FALSE)</f>
        <v>Dynamics 365 Operations – Device</v>
      </c>
      <c r="D708">
        <f>VLOOKUP(B708,NCE!$B$13:$N$1145,11,FALSE)</f>
        <v>5476.303370786517</v>
      </c>
      <c r="E708" t="s">
        <v>894</v>
      </c>
      <c r="F708" t="str">
        <f>IFERROR(VLOOKUP(B708,NCE!$B$14:$J$1145,9,0),"")</f>
        <v>Annual</v>
      </c>
      <c r="G708" t="str">
        <f>IFERROR(VLOOKUP(B708,NCE!B:K,8,FALSE),"")</f>
        <v>P1YA</v>
      </c>
      <c r="H708" t="s">
        <v>12</v>
      </c>
    </row>
    <row r="709" spans="2:8" hidden="1" x14ac:dyDescent="0.35">
      <c r="B709" t="s">
        <v>971</v>
      </c>
      <c r="C709" t="str">
        <f>VLOOKUP(B709,NCE!$B$13:$H$1145,7,FALSE)</f>
        <v>Dynamics 365 Operations – Device</v>
      </c>
      <c r="D709">
        <f>VLOOKUP(B709,NCE!$B$13:$N$1145,11,FALSE)</f>
        <v>479.16947565543069</v>
      </c>
      <c r="E709" t="s">
        <v>894</v>
      </c>
      <c r="F709" t="str">
        <f>IFERROR(VLOOKUP(B709,NCE!$B$14:$J$1145,9,0),"")</f>
        <v>Monthly</v>
      </c>
      <c r="G709" t="str">
        <f>IFERROR(VLOOKUP(B709,NCE!B:K,8,FALSE),"")</f>
        <v>P1YM</v>
      </c>
      <c r="H709" t="s">
        <v>12</v>
      </c>
    </row>
    <row r="710" spans="2:8" hidden="1" x14ac:dyDescent="0.35">
      <c r="B710" t="s">
        <v>972</v>
      </c>
      <c r="C710" t="str">
        <f>VLOOKUP(B710,NCE!$B$13:$H$1145,7,FALSE)</f>
        <v>Dynamics 365 Operations - Sandbox Tier 2:Standard Acceptance Testing</v>
      </c>
      <c r="D710">
        <f>VLOOKUP(B710,NCE!$B$13:$N$1145,11,FALSE)</f>
        <v>8697.3820224719093</v>
      </c>
      <c r="E710" t="s">
        <v>894</v>
      </c>
      <c r="F710" t="str">
        <f>IFERROR(VLOOKUP(B710,NCE!$B$14:$J$1145,9,0),"")</f>
        <v>Monthly</v>
      </c>
      <c r="G710" t="str">
        <f>IFERROR(VLOOKUP(B710,NCE!B:K,8,FALSE),"")</f>
        <v>P1MM</v>
      </c>
      <c r="H710" t="s">
        <v>12</v>
      </c>
    </row>
    <row r="711" spans="2:8" hidden="1" x14ac:dyDescent="0.35">
      <c r="B711" t="s">
        <v>973</v>
      </c>
      <c r="C711" t="str">
        <f>VLOOKUP(B711,NCE!$B$13:$H$1145,7,FALSE)</f>
        <v>Dynamics 365 Operations - Sandbox Tier 2:Standard Acceptance Testing</v>
      </c>
      <c r="D711">
        <f>VLOOKUP(B711,NCE!$B$13:$N$1145,11,FALSE)</f>
        <v>7610.2041198501865</v>
      </c>
      <c r="E711" t="s">
        <v>894</v>
      </c>
      <c r="F711" t="str">
        <f>IFERROR(VLOOKUP(B711,NCE!$B$14:$J$1145,9,0),"")</f>
        <v>Monthly</v>
      </c>
      <c r="G711" t="str">
        <f>IFERROR(VLOOKUP(B711,NCE!B:K,8,FALSE),"")</f>
        <v>P1YM</v>
      </c>
      <c r="H711" t="s">
        <v>12</v>
      </c>
    </row>
    <row r="712" spans="2:8" hidden="1" x14ac:dyDescent="0.35">
      <c r="B712" t="s">
        <v>974</v>
      </c>
      <c r="C712" t="str">
        <f>VLOOKUP(B712,NCE!$B$13:$H$1145,7,FALSE)</f>
        <v>Dynamics 365 Operations - Sandbox Tier 2:Standard Acceptance Testing</v>
      </c>
      <c r="D712">
        <f>VLOOKUP(B712,NCE!$B$13:$N$1145,11,FALSE)</f>
        <v>86973.752808988764</v>
      </c>
      <c r="E712" t="s">
        <v>894</v>
      </c>
      <c r="F712" t="str">
        <f>IFERROR(VLOOKUP(B712,NCE!$B$14:$J$1145,9,0),"")</f>
        <v>Annual</v>
      </c>
      <c r="G712" t="str">
        <f>IFERROR(VLOOKUP(B712,NCE!B:K,8,FALSE),"")</f>
        <v>P1YA</v>
      </c>
      <c r="H712" t="s">
        <v>12</v>
      </c>
    </row>
    <row r="713" spans="2:8" hidden="1" x14ac:dyDescent="0.35">
      <c r="B713" t="s">
        <v>975</v>
      </c>
      <c r="C713" t="str">
        <f>VLOOKUP(B713,NCE!$B$13:$H$1145,7,FALSE)</f>
        <v>Dynamics 365 Operations - Sandbox Tier 3:Premier Acceptance Testing</v>
      </c>
      <c r="D713">
        <f>VLOOKUP(B713,NCE!$B$13:$N$1145,11,FALSE)</f>
        <v>26092.247191011233</v>
      </c>
      <c r="E713" t="s">
        <v>894</v>
      </c>
      <c r="F713" t="str">
        <f>IFERROR(VLOOKUP(B713,NCE!$B$14:$J$1145,9,0),"")</f>
        <v>Monthly</v>
      </c>
      <c r="G713" t="str">
        <f>IFERROR(VLOOKUP(B713,NCE!B:K,8,FALSE),"")</f>
        <v>P1MM</v>
      </c>
      <c r="H713" t="s">
        <v>12</v>
      </c>
    </row>
    <row r="714" spans="2:8" hidden="1" x14ac:dyDescent="0.35">
      <c r="B714" t="s">
        <v>976</v>
      </c>
      <c r="C714" t="str">
        <f>VLOOKUP(B714,NCE!$B$13:$H$1145,7,FALSE)</f>
        <v>Dynamics 365 Operations - Sandbox Tier 3:Premier Acceptance Testing</v>
      </c>
      <c r="D714">
        <f>VLOOKUP(B714,NCE!$B$13:$N$1145,11,FALSE)</f>
        <v>260922.38202247192</v>
      </c>
      <c r="E714" t="s">
        <v>894</v>
      </c>
      <c r="F714" t="str">
        <f>IFERROR(VLOOKUP(B714,NCE!$B$14:$J$1145,9,0),"")</f>
        <v>Annual</v>
      </c>
      <c r="G714" t="str">
        <f>IFERROR(VLOOKUP(B714,NCE!B:K,8,FALSE),"")</f>
        <v>P1YA</v>
      </c>
      <c r="H714" t="s">
        <v>12</v>
      </c>
    </row>
    <row r="715" spans="2:8" hidden="1" x14ac:dyDescent="0.35">
      <c r="B715" t="s">
        <v>977</v>
      </c>
      <c r="C715" t="str">
        <f>VLOOKUP(B715,NCE!$B$13:$H$1145,7,FALSE)</f>
        <v>Dynamics 365 Operations - Sandbox Tier 3:Premier Acceptance Testing</v>
      </c>
      <c r="D715">
        <f>VLOOKUP(B715,NCE!$B$13:$N$1145,11,FALSE)</f>
        <v>22830.705992509364</v>
      </c>
      <c r="E715" t="s">
        <v>894</v>
      </c>
      <c r="F715" t="str">
        <f>IFERROR(VLOOKUP(B715,NCE!$B$14:$J$1145,9,0),"")</f>
        <v>Monthly</v>
      </c>
      <c r="G715" t="str">
        <f>IFERROR(VLOOKUP(B715,NCE!B:K,8,FALSE),"")</f>
        <v>P1YM</v>
      </c>
      <c r="H715" t="s">
        <v>12</v>
      </c>
    </row>
    <row r="716" spans="2:8" hidden="1" x14ac:dyDescent="0.35">
      <c r="B716" t="s">
        <v>978</v>
      </c>
      <c r="C716" t="str">
        <f>VLOOKUP(B716,NCE!$B$13:$H$1145,7,FALSE)</f>
        <v>Dynamics 365 Operations - Sandbox Tier 4:Standard Performance Testing</v>
      </c>
      <c r="D716">
        <f>VLOOKUP(B716,NCE!$B$13:$N$1145,11,FALSE)</f>
        <v>50896.02247191011</v>
      </c>
      <c r="E716" t="s">
        <v>894</v>
      </c>
      <c r="F716" t="str">
        <f>IFERROR(VLOOKUP(B716,NCE!$B$14:$J$1145,9,0),"")</f>
        <v>Monthly</v>
      </c>
      <c r="G716" t="str">
        <f>IFERROR(VLOOKUP(B716,NCE!B:K,8,FALSE),"")</f>
        <v>P1MM</v>
      </c>
      <c r="H716" t="s">
        <v>12</v>
      </c>
    </row>
    <row r="717" spans="2:8" hidden="1" x14ac:dyDescent="0.35">
      <c r="B717" t="s">
        <v>979</v>
      </c>
      <c r="C717" t="str">
        <f>VLOOKUP(B717,NCE!$B$13:$H$1145,7,FALSE)</f>
        <v>Dynamics 365 Operations - Sandbox Tier 4:Standard Performance Testing</v>
      </c>
      <c r="D717">
        <f>VLOOKUP(B717,NCE!$B$13:$N$1145,11,FALSE)</f>
        <v>508960.23595505615</v>
      </c>
      <c r="E717" t="s">
        <v>894</v>
      </c>
      <c r="F717" t="str">
        <f>IFERROR(VLOOKUP(B717,NCE!$B$14:$J$1145,9,0),"")</f>
        <v>Annual</v>
      </c>
      <c r="G717" t="str">
        <f>IFERROR(VLOOKUP(B717,NCE!B:K,8,FALSE),"")</f>
        <v>P1YA</v>
      </c>
      <c r="H717" t="s">
        <v>12</v>
      </c>
    </row>
    <row r="718" spans="2:8" hidden="1" x14ac:dyDescent="0.35">
      <c r="B718" t="s">
        <v>980</v>
      </c>
      <c r="C718" t="str">
        <f>VLOOKUP(B718,NCE!$B$13:$H$1145,7,FALSE)</f>
        <v>Dynamics 365 Operations - Sandbox Tier 4:Standard Performance Testing</v>
      </c>
      <c r="D718">
        <f>VLOOKUP(B718,NCE!$B$13:$N$1145,11,FALSE)</f>
        <v>44534.026217228464</v>
      </c>
      <c r="E718" t="s">
        <v>894</v>
      </c>
      <c r="F718" t="str">
        <f>IFERROR(VLOOKUP(B718,NCE!$B$14:$J$1145,9,0),"")</f>
        <v>Monthly</v>
      </c>
      <c r="G718" t="str">
        <f>IFERROR(VLOOKUP(B718,NCE!B:K,8,FALSE),"")</f>
        <v>P1YM</v>
      </c>
      <c r="H718" t="s">
        <v>12</v>
      </c>
    </row>
    <row r="719" spans="2:8" hidden="1" x14ac:dyDescent="0.35">
      <c r="B719" t="s">
        <v>981</v>
      </c>
      <c r="C719" t="str">
        <f>VLOOKUP(B719,NCE!$B$13:$H$1145,7,FALSE)</f>
        <v>Dynamics 365 Operations - Sandbox Tier 5:Premier Performance Testing</v>
      </c>
      <c r="D719">
        <f>VLOOKUP(B719,NCE!$B$13:$N$1145,11,FALSE)</f>
        <v>77310.516853932582</v>
      </c>
      <c r="E719" t="s">
        <v>894</v>
      </c>
      <c r="F719" t="str">
        <f>IFERROR(VLOOKUP(B719,NCE!$B$14:$J$1145,9,0),"")</f>
        <v>Monthly</v>
      </c>
      <c r="G719" t="str">
        <f>IFERROR(VLOOKUP(B719,NCE!B:K,8,FALSE),"")</f>
        <v>P1MM</v>
      </c>
      <c r="H719" t="s">
        <v>12</v>
      </c>
    </row>
    <row r="720" spans="2:8" hidden="1" x14ac:dyDescent="0.35">
      <c r="B720" t="s">
        <v>982</v>
      </c>
      <c r="C720" t="str">
        <f>VLOOKUP(B720,NCE!$B$13:$H$1145,7,FALSE)</f>
        <v>Dynamics 365 Operations - Sandbox Tier 5:Premier Performance Testing</v>
      </c>
      <c r="D720">
        <f>VLOOKUP(B720,NCE!$B$13:$N$1145,11,FALSE)</f>
        <v>773105.16853932582</v>
      </c>
      <c r="E720" t="s">
        <v>894</v>
      </c>
      <c r="F720" t="str">
        <f>IFERROR(VLOOKUP(B720,NCE!$B$14:$J$1145,9,0),"")</f>
        <v>Annual</v>
      </c>
      <c r="G720" t="str">
        <f>IFERROR(VLOOKUP(B720,NCE!B:K,8,FALSE),"")</f>
        <v>P1YA</v>
      </c>
      <c r="H720" t="s">
        <v>12</v>
      </c>
    </row>
    <row r="721" spans="2:8" hidden="1" x14ac:dyDescent="0.35">
      <c r="B721" t="s">
        <v>983</v>
      </c>
      <c r="C721" t="str">
        <f>VLOOKUP(B721,NCE!$B$13:$H$1145,7,FALSE)</f>
        <v>Dynamics 365 Operations - Sandbox Tier 5:Premier Performance Testing</v>
      </c>
      <c r="D721">
        <f>VLOOKUP(B721,NCE!$B$13:$N$1145,11,FALSE)</f>
        <v>67646.700374531836</v>
      </c>
      <c r="E721" t="s">
        <v>894</v>
      </c>
      <c r="F721" t="str">
        <f>IFERROR(VLOOKUP(B721,NCE!$B$14:$J$1145,9,0),"")</f>
        <v>Monthly</v>
      </c>
      <c r="G721" t="str">
        <f>IFERROR(VLOOKUP(B721,NCE!B:K,8,FALSE),"")</f>
        <v>P1YM</v>
      </c>
      <c r="H721" t="s">
        <v>12</v>
      </c>
    </row>
    <row r="722" spans="2:8" hidden="1" x14ac:dyDescent="0.35">
      <c r="B722" t="s">
        <v>984</v>
      </c>
      <c r="C722" t="str">
        <f>VLOOKUP(B722,NCE!$B$13:$H$1145,7,FALSE)</f>
        <v>Dynamics 365 Project Operations Attach</v>
      </c>
      <c r="D722">
        <f>VLOOKUP(B722,NCE!$B$13:$N$1145,11,FALSE)</f>
        <v>193.30337078651684</v>
      </c>
      <c r="E722" t="s">
        <v>894</v>
      </c>
      <c r="F722" t="str">
        <f>IFERROR(VLOOKUP(B722,NCE!$B$14:$J$1145,9,0),"")</f>
        <v>Monthly</v>
      </c>
      <c r="G722" t="str">
        <f>IFERROR(VLOOKUP(B722,NCE!B:K,8,FALSE),"")</f>
        <v>P1MM</v>
      </c>
      <c r="H722" t="s">
        <v>12</v>
      </c>
    </row>
    <row r="723" spans="2:8" hidden="1" x14ac:dyDescent="0.35">
      <c r="B723" t="s">
        <v>985</v>
      </c>
      <c r="C723" t="str">
        <f>VLOOKUP(B723,NCE!$B$13:$H$1145,7,FALSE)</f>
        <v>Dynamics 365 Project Operations Attach</v>
      </c>
      <c r="D723">
        <f>VLOOKUP(B723,NCE!$B$13:$N$1145,11,FALSE)</f>
        <v>1933.0786516853932</v>
      </c>
      <c r="E723" t="s">
        <v>894</v>
      </c>
      <c r="F723" t="str">
        <f>IFERROR(VLOOKUP(B723,NCE!$B$14:$J$1145,9,0),"")</f>
        <v>Annual</v>
      </c>
      <c r="G723" t="str">
        <f>IFERROR(VLOOKUP(B723,NCE!B:K,8,FALSE),"")</f>
        <v>P1YA</v>
      </c>
      <c r="H723" t="s">
        <v>12</v>
      </c>
    </row>
    <row r="724" spans="2:8" hidden="1" x14ac:dyDescent="0.35">
      <c r="B724" t="s">
        <v>986</v>
      </c>
      <c r="C724" t="str">
        <f>VLOOKUP(B724,NCE!$B$13:$H$1145,7,FALSE)</f>
        <v>Dynamics 365 Project Operations Attach</v>
      </c>
      <c r="D724">
        <f>VLOOKUP(B724,NCE!$B$13:$N$1145,11,FALSE)</f>
        <v>169.14044943820224</v>
      </c>
      <c r="E724" t="s">
        <v>894</v>
      </c>
      <c r="F724" t="str">
        <f>IFERROR(VLOOKUP(B724,NCE!$B$14:$J$1145,9,0),"")</f>
        <v>Monthly</v>
      </c>
      <c r="G724" t="str">
        <f>IFERROR(VLOOKUP(B724,NCE!B:K,8,FALSE),"")</f>
        <v>P1YM</v>
      </c>
      <c r="H724" t="s">
        <v>12</v>
      </c>
    </row>
    <row r="725" spans="2:8" hidden="1" x14ac:dyDescent="0.35">
      <c r="B725" t="s">
        <v>987</v>
      </c>
      <c r="C725" t="str">
        <f>VLOOKUP(B725,NCE!$B$13:$H$1145,7,FALSE)</f>
        <v>Dynamics 365 Project Operations</v>
      </c>
      <c r="D725">
        <f>VLOOKUP(B725,NCE!$B$13:$N$1145,11,FALSE)</f>
        <v>869.76404494382029</v>
      </c>
      <c r="E725" t="s">
        <v>894</v>
      </c>
      <c r="F725" t="str">
        <f>IFERROR(VLOOKUP(B725,NCE!$B$14:$J$1145,9,0),"")</f>
        <v>Monthly</v>
      </c>
      <c r="G725" t="str">
        <f>IFERROR(VLOOKUP(B725,NCE!B:K,8,FALSE),"")</f>
        <v>P1MM</v>
      </c>
      <c r="H725" t="s">
        <v>12</v>
      </c>
    </row>
    <row r="726" spans="2:8" hidden="1" x14ac:dyDescent="0.35">
      <c r="B726" t="s">
        <v>988</v>
      </c>
      <c r="C726" t="str">
        <f>VLOOKUP(B726,NCE!$B$13:$H$1145,7,FALSE)</f>
        <v>Dynamics 365 Project Operations</v>
      </c>
      <c r="D726">
        <f>VLOOKUP(B726,NCE!$B$13:$N$1145,11,FALSE)</f>
        <v>8697.7191011235955</v>
      </c>
      <c r="E726" t="s">
        <v>894</v>
      </c>
      <c r="F726" t="str">
        <f>IFERROR(VLOOKUP(B726,NCE!$B$14:$J$1145,9,0),"")</f>
        <v>Annual</v>
      </c>
      <c r="G726" t="str">
        <f>IFERROR(VLOOKUP(B726,NCE!B:K,8,FALSE),"")</f>
        <v>P1YA</v>
      </c>
      <c r="H726" t="s">
        <v>12</v>
      </c>
    </row>
    <row r="727" spans="2:8" hidden="1" x14ac:dyDescent="0.35">
      <c r="B727" t="s">
        <v>989</v>
      </c>
      <c r="C727" t="str">
        <f>VLOOKUP(B727,NCE!$B$13:$H$1145,7,FALSE)</f>
        <v>Dynamics 365 Project Operations</v>
      </c>
      <c r="D727">
        <f>VLOOKUP(B727,NCE!$B$13:$N$1145,11,FALSE)</f>
        <v>761.0571161048689</v>
      </c>
      <c r="E727" t="s">
        <v>894</v>
      </c>
      <c r="F727" t="str">
        <f>IFERROR(VLOOKUP(B727,NCE!$B$14:$J$1145,9,0),"")</f>
        <v>Monthly</v>
      </c>
      <c r="G727" t="str">
        <f>IFERROR(VLOOKUP(B727,NCE!B:K,8,FALSE),"")</f>
        <v>P1YM</v>
      </c>
      <c r="H727" t="s">
        <v>12</v>
      </c>
    </row>
    <row r="728" spans="2:8" hidden="1" x14ac:dyDescent="0.35">
      <c r="B728" t="s">
        <v>990</v>
      </c>
      <c r="C728" t="str">
        <f>VLOOKUP(B728,NCE!$B$13:$H$1145,7,FALSE)</f>
        <v>Dynamics 365 Sales Enterprise Edition Device</v>
      </c>
      <c r="D728">
        <f>VLOOKUP(B728,NCE!$B$13:$N$1145,11,FALSE)</f>
        <v>1104.4157303370787</v>
      </c>
      <c r="E728" t="s">
        <v>894</v>
      </c>
      <c r="F728" t="str">
        <f>IFERROR(VLOOKUP(B728,NCE!$B$14:$J$1145,9,0),"")</f>
        <v>Monthly</v>
      </c>
      <c r="G728" t="str">
        <f>IFERROR(VLOOKUP(B728,NCE!B:K,8,FALSE),"")</f>
        <v>P1MM</v>
      </c>
      <c r="H728" t="s">
        <v>12</v>
      </c>
    </row>
    <row r="729" spans="2:8" hidden="1" x14ac:dyDescent="0.35">
      <c r="B729" t="s">
        <v>991</v>
      </c>
      <c r="C729" t="str">
        <f>VLOOKUP(B729,NCE!$B$13:$H$1145,7,FALSE)</f>
        <v>Dynamics 365 Sales Enterprise Edition Device</v>
      </c>
      <c r="D729">
        <f>VLOOKUP(B729,NCE!$B$13:$N$1145,11,FALSE)</f>
        <v>11044.134831460675</v>
      </c>
      <c r="E729" t="s">
        <v>894</v>
      </c>
      <c r="F729" t="str">
        <f>IFERROR(VLOOKUP(B729,NCE!$B$14:$J$1145,9,0),"")</f>
        <v>Annual</v>
      </c>
      <c r="G729" t="str">
        <f>IFERROR(VLOOKUP(B729,NCE!B:K,8,FALSE),"")</f>
        <v>P1YA</v>
      </c>
      <c r="H729" t="s">
        <v>12</v>
      </c>
    </row>
    <row r="730" spans="2:8" hidden="1" x14ac:dyDescent="0.35">
      <c r="B730" t="s">
        <v>992</v>
      </c>
      <c r="C730" t="str">
        <f>VLOOKUP(B730,NCE!$B$13:$H$1145,7,FALSE)</f>
        <v>Dynamics 365 Sales Enterprise Edition Device</v>
      </c>
      <c r="D730">
        <f>VLOOKUP(B730,NCE!$B$13:$N$1145,11,FALSE)</f>
        <v>966.36329588014985</v>
      </c>
      <c r="E730" t="s">
        <v>894</v>
      </c>
      <c r="F730" t="str">
        <f>IFERROR(VLOOKUP(B730,NCE!$B$14:$J$1145,9,0),"")</f>
        <v>Monthly</v>
      </c>
      <c r="G730" t="str">
        <f>IFERROR(VLOOKUP(B730,NCE!B:K,8,FALSE),"")</f>
        <v>P1YM</v>
      </c>
      <c r="H730" t="s">
        <v>12</v>
      </c>
    </row>
    <row r="731" spans="2:8" hidden="1" x14ac:dyDescent="0.35">
      <c r="B731" t="s">
        <v>993</v>
      </c>
      <c r="C731" t="str">
        <f>VLOOKUP(B731,NCE!$B$13:$H$1145,7,FALSE)</f>
        <v>Dynamics 365 Sales Enterprise Attach to Qualifying Dynamics 365 Base Offer</v>
      </c>
      <c r="D731">
        <f>VLOOKUP(B731,NCE!$B$13:$N$1145,11,FALSE)</f>
        <v>138.03370786516854</v>
      </c>
      <c r="E731" t="s">
        <v>894</v>
      </c>
      <c r="F731" t="str">
        <f>IFERROR(VLOOKUP(B731,NCE!$B$14:$J$1145,9,0),"")</f>
        <v>Monthly</v>
      </c>
      <c r="G731" t="str">
        <f>IFERROR(VLOOKUP(B731,NCE!B:K,8,FALSE),"")</f>
        <v>P1MM</v>
      </c>
      <c r="H731" t="s">
        <v>12</v>
      </c>
    </row>
    <row r="732" spans="2:8" hidden="1" x14ac:dyDescent="0.35">
      <c r="B732" t="s">
        <v>994</v>
      </c>
      <c r="C732" t="str">
        <f>VLOOKUP(B732,NCE!$B$13:$H$1145,7,FALSE)</f>
        <v>Dynamics 365 Sales Enterprise Attach to Qualifying Dynamics 365 Base Offer</v>
      </c>
      <c r="D732">
        <f>VLOOKUP(B732,NCE!$B$13:$N$1145,11,FALSE)</f>
        <v>1380.370786516854</v>
      </c>
      <c r="E732" t="s">
        <v>894</v>
      </c>
      <c r="F732" t="str">
        <f>IFERROR(VLOOKUP(B732,NCE!$B$14:$J$1145,9,0),"")</f>
        <v>Annual</v>
      </c>
      <c r="G732" t="str">
        <f>IFERROR(VLOOKUP(B732,NCE!B:K,8,FALSE),"")</f>
        <v>P1YA</v>
      </c>
      <c r="H732" t="s">
        <v>12</v>
      </c>
    </row>
    <row r="733" spans="2:8" hidden="1" x14ac:dyDescent="0.35">
      <c r="B733" t="s">
        <v>995</v>
      </c>
      <c r="C733" t="str">
        <f>VLOOKUP(B733,NCE!$B$13:$H$1145,7,FALSE)</f>
        <v>Dynamics 365 Sales Enterprise Attach to Qualifying Dynamics 365 Base Offer</v>
      </c>
      <c r="D733">
        <f>VLOOKUP(B733,NCE!$B$13:$N$1145,11,FALSE)</f>
        <v>120.78370786516854</v>
      </c>
      <c r="E733" t="s">
        <v>894</v>
      </c>
      <c r="F733" t="str">
        <f>IFERROR(VLOOKUP(B733,NCE!$B$14:$J$1145,9,0),"")</f>
        <v>Monthly</v>
      </c>
      <c r="G733" t="str">
        <f>IFERROR(VLOOKUP(B733,NCE!B:K,8,FALSE),"")</f>
        <v>P1YM</v>
      </c>
      <c r="H733" t="s">
        <v>12</v>
      </c>
    </row>
    <row r="734" spans="2:8" hidden="1" x14ac:dyDescent="0.35">
      <c r="B734" t="s">
        <v>996</v>
      </c>
      <c r="C734" t="str">
        <f>VLOOKUP(B734,NCE!$B$13:$H$1145,7,FALSE)</f>
        <v>Dynamics 365 Sales Enterprise Edition</v>
      </c>
      <c r="D734">
        <f>VLOOKUP(B734,NCE!$B$13:$N$1145,11,FALSE)</f>
        <v>724.7752808988763</v>
      </c>
      <c r="E734" t="s">
        <v>894</v>
      </c>
      <c r="F734" t="str">
        <f>IFERROR(VLOOKUP(B734,NCE!$B$14:$J$1145,9,0),"")</f>
        <v>Monthly</v>
      </c>
      <c r="G734" t="str">
        <f>IFERROR(VLOOKUP(B734,NCE!B:K,8,FALSE),"")</f>
        <v>P1MM</v>
      </c>
      <c r="H734" t="s">
        <v>12</v>
      </c>
    </row>
    <row r="735" spans="2:8" hidden="1" x14ac:dyDescent="0.35">
      <c r="B735" t="s">
        <v>997</v>
      </c>
      <c r="C735" t="str">
        <f>VLOOKUP(B735,NCE!$B$13:$H$1145,7,FALSE)</f>
        <v>Dynamics 365 Sales Enterprise Edition</v>
      </c>
      <c r="D735">
        <f>VLOOKUP(B735,NCE!$B$13:$N$1145,11,FALSE)</f>
        <v>7247.8202247191011</v>
      </c>
      <c r="E735" t="s">
        <v>894</v>
      </c>
      <c r="F735" t="str">
        <f>IFERROR(VLOOKUP(B735,NCE!$B$14:$J$1145,9,0),"")</f>
        <v>Annual</v>
      </c>
      <c r="G735" t="str">
        <f>IFERROR(VLOOKUP(B735,NCE!B:K,8,FALSE),"")</f>
        <v>P1YA</v>
      </c>
      <c r="H735" t="s">
        <v>12</v>
      </c>
    </row>
    <row r="736" spans="2:8" hidden="1" x14ac:dyDescent="0.35">
      <c r="B736" t="s">
        <v>998</v>
      </c>
      <c r="C736" t="str">
        <f>VLOOKUP(B736,NCE!$B$13:$H$1145,7,FALSE)</f>
        <v>Dynamics 365 Sales Professional Attach to Qualifying Dynamics 365 Base Offer</v>
      </c>
      <c r="D736">
        <f>VLOOKUP(B736,NCE!$B$13:$N$1145,11,FALSE)</f>
        <v>138.03370786516854</v>
      </c>
      <c r="E736" t="s">
        <v>894</v>
      </c>
      <c r="F736" t="str">
        <f>IFERROR(VLOOKUP(B736,NCE!$B$14:$J$1145,9,0),"")</f>
        <v>Monthly</v>
      </c>
      <c r="G736" t="str">
        <f>IFERROR(VLOOKUP(B736,NCE!B:K,8,FALSE),"")</f>
        <v>P1MM</v>
      </c>
      <c r="H736" t="s">
        <v>12</v>
      </c>
    </row>
    <row r="737" spans="2:8" hidden="1" x14ac:dyDescent="0.35">
      <c r="B737" t="s">
        <v>999</v>
      </c>
      <c r="C737" t="str">
        <f>VLOOKUP(B737,NCE!$B$13:$H$1145,7,FALSE)</f>
        <v>Dynamics 365 Sales Professional Attach to Qualifying Dynamics 365 Base Offer</v>
      </c>
      <c r="D737">
        <f>VLOOKUP(B737,NCE!$B$13:$N$1145,11,FALSE)</f>
        <v>1380.370786516854</v>
      </c>
      <c r="E737" t="s">
        <v>894</v>
      </c>
      <c r="F737" t="str">
        <f>IFERROR(VLOOKUP(B737,NCE!$B$14:$J$1145,9,0),"")</f>
        <v>Annual</v>
      </c>
      <c r="G737" t="str">
        <f>IFERROR(VLOOKUP(B737,NCE!B:K,8,FALSE),"")</f>
        <v>P1YA</v>
      </c>
      <c r="H737" t="s">
        <v>12</v>
      </c>
    </row>
    <row r="738" spans="2:8" hidden="1" x14ac:dyDescent="0.35">
      <c r="B738" t="s">
        <v>1000</v>
      </c>
      <c r="C738" t="str">
        <f>VLOOKUP(B738,NCE!$B$13:$H$1145,7,FALSE)</f>
        <v>Dynamics 365 Sales Professional Attach to Qualifying Dynamics 365 Base Offer</v>
      </c>
      <c r="D738">
        <f>VLOOKUP(B738,NCE!$B$13:$N$1145,11,FALSE)</f>
        <v>120.78370786516854</v>
      </c>
      <c r="E738" t="s">
        <v>894</v>
      </c>
      <c r="F738" t="str">
        <f>IFERROR(VLOOKUP(B738,NCE!$B$14:$J$1145,9,0),"")</f>
        <v>Monthly</v>
      </c>
      <c r="G738" t="str">
        <f>IFERROR(VLOOKUP(B738,NCE!B:K,8,FALSE),"")</f>
        <v>P1YM</v>
      </c>
      <c r="H738" t="s">
        <v>12</v>
      </c>
    </row>
    <row r="739" spans="2:8" hidden="1" x14ac:dyDescent="0.35">
      <c r="B739" t="s">
        <v>1001</v>
      </c>
      <c r="C739" t="str">
        <f>VLOOKUP(B739,NCE!$B$13:$H$1145,7,FALSE)</f>
        <v>Dynamics 365 Sales Professional</v>
      </c>
      <c r="D739">
        <f>VLOOKUP(B739,NCE!$B$13:$N$1145,11,FALSE)</f>
        <v>448.70786516853934</v>
      </c>
      <c r="E739" t="s">
        <v>894</v>
      </c>
      <c r="F739" t="str">
        <f>IFERROR(VLOOKUP(B739,NCE!$B$14:$J$1145,9,0),"")</f>
        <v>Monthly</v>
      </c>
      <c r="G739" t="str">
        <f>IFERROR(VLOOKUP(B739,NCE!B:K,8,FALSE),"")</f>
        <v>P1MM</v>
      </c>
      <c r="H739" t="s">
        <v>12</v>
      </c>
    </row>
    <row r="740" spans="2:8" hidden="1" x14ac:dyDescent="0.35">
      <c r="B740" t="s">
        <v>1002</v>
      </c>
      <c r="C740" t="str">
        <f>VLOOKUP(B740,NCE!$B$13:$H$1145,7,FALSE)</f>
        <v>Dynamics 365 Sales Professional</v>
      </c>
      <c r="D740">
        <f>VLOOKUP(B740,NCE!$B$13:$N$1145,11,FALSE)</f>
        <v>4487.0898876404499</v>
      </c>
      <c r="E740" t="s">
        <v>894</v>
      </c>
      <c r="F740" t="str">
        <f>IFERROR(VLOOKUP(B740,NCE!$B$14:$J$1145,9,0),"")</f>
        <v>Annual</v>
      </c>
      <c r="G740" t="str">
        <f>IFERROR(VLOOKUP(B740,NCE!B:K,8,FALSE),"")</f>
        <v>P1YA</v>
      </c>
      <c r="H740" t="s">
        <v>12</v>
      </c>
    </row>
    <row r="741" spans="2:8" hidden="1" x14ac:dyDescent="0.35">
      <c r="B741" t="s">
        <v>1003</v>
      </c>
      <c r="C741" t="str">
        <f>VLOOKUP(B741,NCE!$B$13:$H$1145,7,FALSE)</f>
        <v>Dynamics 365 Sales Professional</v>
      </c>
      <c r="D741">
        <f>VLOOKUP(B741,NCE!$B$13:$N$1145,11,FALSE)</f>
        <v>392.62453183520597</v>
      </c>
      <c r="E741" t="s">
        <v>894</v>
      </c>
      <c r="F741" t="str">
        <f>IFERROR(VLOOKUP(B741,NCE!$B$14:$J$1145,9,0),"")</f>
        <v>Monthly</v>
      </c>
      <c r="G741" t="str">
        <f>IFERROR(VLOOKUP(B741,NCE!B:K,8,FALSE),"")</f>
        <v>P1YM</v>
      </c>
      <c r="H741" t="s">
        <v>12</v>
      </c>
    </row>
    <row r="742" spans="2:8" hidden="1" x14ac:dyDescent="0.35">
      <c r="B742" t="s">
        <v>1004</v>
      </c>
      <c r="C742" t="str">
        <f>VLOOKUP(B742,NCE!$B$13:$H$1145,7,FALSE)</f>
        <v>Dynamics 365 Supply Chain Management</v>
      </c>
      <c r="D742">
        <f>VLOOKUP(B742,NCE!$B$13:$N$1145,11,FALSE)</f>
        <v>1352.9325842696628</v>
      </c>
      <c r="E742" t="s">
        <v>894</v>
      </c>
      <c r="F742" t="str">
        <f>IFERROR(VLOOKUP(B742,NCE!$B$14:$J$1145,9,0),"")</f>
        <v>Monthly</v>
      </c>
      <c r="G742" t="str">
        <f>IFERROR(VLOOKUP(B742,NCE!B:K,8,FALSE),"")</f>
        <v>P1MM</v>
      </c>
      <c r="H742" t="s">
        <v>12</v>
      </c>
    </row>
    <row r="743" spans="2:8" hidden="1" x14ac:dyDescent="0.35">
      <c r="B743" t="s">
        <v>1005</v>
      </c>
      <c r="C743" t="str">
        <f>VLOOKUP(B743,NCE!$B$13:$H$1145,7,FALSE)</f>
        <v>Dynamics 365 Supply Chain Management</v>
      </c>
      <c r="D743">
        <f>VLOOKUP(B743,NCE!$B$13:$N$1145,11,FALSE)</f>
        <v>13529.269662921348</v>
      </c>
      <c r="E743" t="s">
        <v>894</v>
      </c>
      <c r="F743" t="str">
        <f>IFERROR(VLOOKUP(B743,NCE!$B$14:$J$1145,9,0),"")</f>
        <v>Annual</v>
      </c>
      <c r="G743" t="str">
        <f>IFERROR(VLOOKUP(B743,NCE!B:K,8,FALSE),"")</f>
        <v>P1YA</v>
      </c>
      <c r="H743" t="s">
        <v>12</v>
      </c>
    </row>
    <row r="744" spans="2:8" hidden="1" x14ac:dyDescent="0.35">
      <c r="B744" t="s">
        <v>1006</v>
      </c>
      <c r="C744" t="str">
        <f>VLOOKUP(B744,NCE!$B$13:$H$1145,7,FALSE)</f>
        <v>Dynamics 365 Supply Chain Management</v>
      </c>
      <c r="D744">
        <f>VLOOKUP(B744,NCE!$B$13:$N$1145,11,FALSE)</f>
        <v>1183.806179775281</v>
      </c>
      <c r="E744" t="s">
        <v>894</v>
      </c>
      <c r="F744" t="str">
        <f>IFERROR(VLOOKUP(B744,NCE!$B$14:$J$1145,9,0),"")</f>
        <v>Monthly</v>
      </c>
      <c r="G744" t="str">
        <f>IFERROR(VLOOKUP(B744,NCE!B:K,8,FALSE),"")</f>
        <v>P1YM</v>
      </c>
      <c r="H744" t="s">
        <v>12</v>
      </c>
    </row>
    <row r="745" spans="2:8" hidden="1" x14ac:dyDescent="0.35">
      <c r="B745" t="s">
        <v>1007</v>
      </c>
      <c r="C745" t="str">
        <f>VLOOKUP(B745,NCE!$B$13:$H$1145,7,FALSE)</f>
        <v>Dynamics 365 Supply Chain Management Attach to Qualifying Dynamics 365 Base Offer</v>
      </c>
      <c r="D745">
        <f>VLOOKUP(B745,NCE!$B$13:$N$1145,11,FALSE)</f>
        <v>193.30337078651684</v>
      </c>
      <c r="E745" t="s">
        <v>894</v>
      </c>
      <c r="F745" t="str">
        <f>IFERROR(VLOOKUP(B745,NCE!$B$14:$J$1145,9,0),"")</f>
        <v>Monthly</v>
      </c>
      <c r="G745" t="str">
        <f>IFERROR(VLOOKUP(B745,NCE!B:K,8,FALSE),"")</f>
        <v>P1MM</v>
      </c>
      <c r="H745" t="s">
        <v>12</v>
      </c>
    </row>
    <row r="746" spans="2:8" hidden="1" x14ac:dyDescent="0.35">
      <c r="B746" t="s">
        <v>1008</v>
      </c>
      <c r="C746" t="str">
        <f>VLOOKUP(B746,NCE!$B$13:$H$1145,7,FALSE)</f>
        <v>Dynamics 365 Supply Chain Management Attach to Qualifying Dynamics 365 Base Offer</v>
      </c>
      <c r="D746">
        <f>VLOOKUP(B746,NCE!$B$13:$N$1145,11,FALSE)</f>
        <v>1933.0786516853932</v>
      </c>
      <c r="E746" t="s">
        <v>894</v>
      </c>
      <c r="F746" t="str">
        <f>IFERROR(VLOOKUP(B746,NCE!$B$14:$J$1145,9,0),"")</f>
        <v>Annual</v>
      </c>
      <c r="G746" t="str">
        <f>IFERROR(VLOOKUP(B746,NCE!B:K,8,FALSE),"")</f>
        <v>P1YA</v>
      </c>
      <c r="H746" t="s">
        <v>12</v>
      </c>
    </row>
    <row r="747" spans="2:8" hidden="1" x14ac:dyDescent="0.35">
      <c r="B747" t="s">
        <v>1009</v>
      </c>
      <c r="C747" t="str">
        <f>VLOOKUP(B747,NCE!$B$13:$H$1145,7,FALSE)</f>
        <v>Dynamics 365 Supply Chain Management Attach to Qualifying Dynamics 365 Base Offer</v>
      </c>
      <c r="D747">
        <f>VLOOKUP(B747,NCE!$B$13:$N$1145,11,FALSE)</f>
        <v>169.14044943820224</v>
      </c>
      <c r="E747" t="s">
        <v>894</v>
      </c>
      <c r="F747" t="str">
        <f>IFERROR(VLOOKUP(B747,NCE!$B$14:$J$1145,9,0),"")</f>
        <v>Monthly</v>
      </c>
      <c r="G747" t="str">
        <f>IFERROR(VLOOKUP(B747,NCE!B:K,8,FALSE),"")</f>
        <v>P1YM</v>
      </c>
      <c r="H747" t="s">
        <v>12</v>
      </c>
    </row>
    <row r="748" spans="2:8" hidden="1" x14ac:dyDescent="0.35">
      <c r="B748" t="s">
        <v>1010</v>
      </c>
      <c r="C748" t="str">
        <f>VLOOKUP(B748,NCE!$B$13:$H$1145,7,FALSE)</f>
        <v>Dynamics 365 Team Members for Migration</v>
      </c>
      <c r="D748">
        <f>VLOOKUP(B748,NCE!$B$13:$N$1145,11,FALSE)</f>
        <v>30.943820224719101</v>
      </c>
      <c r="E748" t="s">
        <v>894</v>
      </c>
      <c r="F748" t="str">
        <f>IFERROR(VLOOKUP(B748,NCE!$B$14:$J$1145,9,0),"")</f>
        <v>Monthly</v>
      </c>
      <c r="G748" t="str">
        <f>IFERROR(VLOOKUP(B748,NCE!B:K,8,FALSE),"")</f>
        <v>P1MM</v>
      </c>
      <c r="H748" t="s">
        <v>12</v>
      </c>
    </row>
    <row r="749" spans="2:8" hidden="1" x14ac:dyDescent="0.35">
      <c r="B749" t="s">
        <v>1011</v>
      </c>
      <c r="C749" t="str">
        <f>VLOOKUP(B749,NCE!$B$13:$H$1145,7,FALSE)</f>
        <v>Dynamics 365 Team Members</v>
      </c>
      <c r="D749">
        <f>VLOOKUP(B749,NCE!$B$13:$N$1145,11,FALSE)</f>
        <v>55.213483146067418</v>
      </c>
      <c r="E749" t="s">
        <v>894</v>
      </c>
      <c r="F749" t="str">
        <f>IFERROR(VLOOKUP(B749,NCE!$B$14:$J$1145,9,0),"")</f>
        <v>Monthly</v>
      </c>
      <c r="G749" t="str">
        <f>IFERROR(VLOOKUP(B749,NCE!B:K,8,FALSE),"")</f>
        <v>P1MM</v>
      </c>
      <c r="H749" t="s">
        <v>12</v>
      </c>
    </row>
    <row r="750" spans="2:8" hidden="1" x14ac:dyDescent="0.35">
      <c r="B750" t="s">
        <v>1012</v>
      </c>
      <c r="C750" t="str">
        <f>VLOOKUP(B750,NCE!$B$13:$H$1145,7,FALSE)</f>
        <v>Dynamics 365 Team Members</v>
      </c>
      <c r="D750">
        <f>VLOOKUP(B750,NCE!$B$13:$N$1145,11,FALSE)</f>
        <v>552.14606741573039</v>
      </c>
      <c r="E750" t="s">
        <v>894</v>
      </c>
      <c r="F750" t="str">
        <f>IFERROR(VLOOKUP(B750,NCE!$B$14:$J$1145,9,0),"")</f>
        <v>Annual</v>
      </c>
      <c r="G750" t="str">
        <f>IFERROR(VLOOKUP(B750,NCE!B:K,8,FALSE),"")</f>
        <v>P1YA</v>
      </c>
      <c r="H750" t="s">
        <v>12</v>
      </c>
    </row>
    <row r="751" spans="2:8" hidden="1" x14ac:dyDescent="0.35">
      <c r="B751" t="s">
        <v>1013</v>
      </c>
      <c r="C751" t="str">
        <f>VLOOKUP(B751,NCE!$B$13:$H$1145,7,FALSE)</f>
        <v>Dynamics 365 Team Members</v>
      </c>
      <c r="D751">
        <f>VLOOKUP(B751,NCE!$B$13:$N$1145,11,FALSE)</f>
        <v>48.316479400749067</v>
      </c>
      <c r="E751" t="s">
        <v>894</v>
      </c>
      <c r="F751" t="str">
        <f>IFERROR(VLOOKUP(B751,NCE!$B$14:$J$1145,9,0),"")</f>
        <v>Monthly</v>
      </c>
      <c r="G751" t="str">
        <f>IFERROR(VLOOKUP(B751,NCE!B:K,8,FALSE),"")</f>
        <v>P1YM</v>
      </c>
      <c r="H751" t="s">
        <v>12</v>
      </c>
    </row>
    <row r="752" spans="2:8" hidden="1" x14ac:dyDescent="0.35">
      <c r="B752" t="s">
        <v>1014</v>
      </c>
      <c r="C752" t="str">
        <f>VLOOKUP(B752,NCE!$B$13:$H$1145,7,FALSE)</f>
        <v>eCDN</v>
      </c>
      <c r="D752">
        <f>VLOOKUP(B752,NCE!$B$13:$N$1145,11,FALSE)</f>
        <v>3.268726591760299</v>
      </c>
      <c r="E752" t="s">
        <v>894</v>
      </c>
      <c r="F752" t="str">
        <f>IFERROR(VLOOKUP(B752,NCE!$B$14:$J$1145,9,0),"")</f>
        <v>Monthly</v>
      </c>
      <c r="G752" t="str">
        <f>IFERROR(VLOOKUP(B752,NCE!B:K,8,FALSE),"")</f>
        <v>P1YM</v>
      </c>
      <c r="H752" t="s">
        <v>12</v>
      </c>
    </row>
    <row r="753" spans="2:8" hidden="1" x14ac:dyDescent="0.35">
      <c r="B753" t="s">
        <v>1015</v>
      </c>
      <c r="C753" t="str">
        <f>VLOOKUP(B753,NCE!$B$13:$H$1145,7,FALSE)</f>
        <v>eCDN</v>
      </c>
      <c r="D753">
        <f>VLOOKUP(B753,NCE!$B$13:$N$1145,11,FALSE)</f>
        <v>3.7191011235955056</v>
      </c>
      <c r="E753" t="s">
        <v>894</v>
      </c>
      <c r="F753" t="str">
        <f>IFERROR(VLOOKUP(B753,NCE!$B$14:$J$1145,9,0),"")</f>
        <v>Monthly</v>
      </c>
      <c r="G753" t="str">
        <f>IFERROR(VLOOKUP(B753,NCE!B:K,8,FALSE),"")</f>
        <v>P1MM</v>
      </c>
      <c r="H753" t="s">
        <v>12</v>
      </c>
    </row>
    <row r="754" spans="2:8" hidden="1" x14ac:dyDescent="0.35">
      <c r="B754" t="s">
        <v>1016</v>
      </c>
      <c r="C754" t="str">
        <f>VLOOKUP(B754,NCE!$B$13:$H$1145,7,FALSE)</f>
        <v>eCDN</v>
      </c>
      <c r="D754">
        <f>VLOOKUP(B754,NCE!$B$13:$N$1145,11,FALSE)</f>
        <v>37.292134831460672</v>
      </c>
      <c r="E754" t="s">
        <v>894</v>
      </c>
      <c r="F754" t="str">
        <f>IFERROR(VLOOKUP(B754,NCE!$B$14:$J$1145,9,0),"")</f>
        <v>Annual</v>
      </c>
      <c r="G754" t="str">
        <f>IFERROR(VLOOKUP(B754,NCE!B:K,8,FALSE),"")</f>
        <v>P1YA</v>
      </c>
      <c r="H754" t="s">
        <v>12</v>
      </c>
    </row>
    <row r="755" spans="2:8" hidden="1" x14ac:dyDescent="0.35">
      <c r="B755" t="s">
        <v>1017</v>
      </c>
      <c r="C755" t="str">
        <f>VLOOKUP(B755,NCE!$B$13:$H$1145,7,FALSE)</f>
        <v>Dynamics 365 Commerce Ratings and Reviews</v>
      </c>
      <c r="D755">
        <f>VLOOKUP(B755,NCE!$B$13:$N$1145,11,FALSE)</f>
        <v>4831.8988764044943</v>
      </c>
      <c r="E755" t="s">
        <v>894</v>
      </c>
      <c r="F755" t="str">
        <f>IFERROR(VLOOKUP(B755,NCE!$B$14:$J$1145,9,0),"")</f>
        <v>Monthly</v>
      </c>
      <c r="G755" t="str">
        <f>IFERROR(VLOOKUP(B755,NCE!B:K,8,FALSE),"")</f>
        <v>P1MM</v>
      </c>
      <c r="H755" t="s">
        <v>12</v>
      </c>
    </row>
    <row r="756" spans="2:8" hidden="1" x14ac:dyDescent="0.35">
      <c r="B756" t="s">
        <v>1018</v>
      </c>
      <c r="C756" t="str">
        <f>VLOOKUP(B756,NCE!$B$13:$H$1145,7,FALSE)</f>
        <v>Dynamics 365 Commerce Scale Unit Basic - Cloud</v>
      </c>
      <c r="D756">
        <f>VLOOKUP(B756,NCE!$B$13:$N$1145,11,FALSE)</f>
        <v>38655.213483146064</v>
      </c>
      <c r="E756" t="s">
        <v>894</v>
      </c>
      <c r="F756" t="str">
        <f>IFERROR(VLOOKUP(B756,NCE!$B$14:$J$1145,9,0),"")</f>
        <v>Monthly</v>
      </c>
      <c r="G756" t="str">
        <f>IFERROR(VLOOKUP(B756,NCE!B:K,8,FALSE),"")</f>
        <v>P1MM</v>
      </c>
      <c r="H756" t="s">
        <v>12</v>
      </c>
    </row>
    <row r="757" spans="2:8" hidden="1" x14ac:dyDescent="0.35">
      <c r="B757" t="s">
        <v>1019</v>
      </c>
      <c r="C757" t="str">
        <f>VLOOKUP(B757,NCE!$B$13:$H$1145,7,FALSE)</f>
        <v>Dynamics 365 Commerce Scale Unit Basic - Cloud</v>
      </c>
      <c r="D757">
        <f>VLOOKUP(B757,NCE!$B$13:$N$1145,11,FALSE)</f>
        <v>386552.02247191011</v>
      </c>
      <c r="E757" t="s">
        <v>894</v>
      </c>
      <c r="F757" t="str">
        <f>IFERROR(VLOOKUP(B757,NCE!$B$14:$J$1145,9,0),"")</f>
        <v>Annual</v>
      </c>
      <c r="G757" t="str">
        <f>IFERROR(VLOOKUP(B757,NCE!B:K,8,FALSE),"")</f>
        <v>P1YA</v>
      </c>
      <c r="H757" t="s">
        <v>12</v>
      </c>
    </row>
    <row r="758" spans="2:8" hidden="1" x14ac:dyDescent="0.35">
      <c r="B758" t="s">
        <v>1020</v>
      </c>
      <c r="C758" t="str">
        <f>VLOOKUP(B758,NCE!$B$13:$H$1145,7,FALSE)</f>
        <v>Dynamics 365 Commerce Scale Unit Basic - Cloud</v>
      </c>
      <c r="D758">
        <f>VLOOKUP(B758,NCE!$B$13:$N$1145,11,FALSE)</f>
        <v>33823.2968164794</v>
      </c>
      <c r="E758" t="s">
        <v>894</v>
      </c>
      <c r="F758" t="str">
        <f>IFERROR(VLOOKUP(B758,NCE!$B$14:$J$1145,9,0),"")</f>
        <v>Monthly</v>
      </c>
      <c r="G758" t="str">
        <f>IFERROR(VLOOKUP(B758,NCE!B:K,8,FALSE),"")</f>
        <v>P1YM</v>
      </c>
      <c r="H758" t="s">
        <v>12</v>
      </c>
    </row>
    <row r="759" spans="2:8" hidden="1" x14ac:dyDescent="0.35">
      <c r="B759" t="s">
        <v>1021</v>
      </c>
      <c r="C759" t="str">
        <f>VLOOKUP(B759,NCE!$B$13:$H$1145,7,FALSE)</f>
        <v>Dynamics 365 Commerce Scale Unit Standard - Cloud</v>
      </c>
      <c r="D759">
        <f>VLOOKUP(B759,NCE!$B$13:$N$1145,11,FALSE)</f>
        <v>109523.21348314607</v>
      </c>
      <c r="E759" t="s">
        <v>894</v>
      </c>
      <c r="F759" t="str">
        <f>IFERROR(VLOOKUP(B759,NCE!$B$14:$J$1145,9,0),"")</f>
        <v>Monthly</v>
      </c>
      <c r="G759" t="str">
        <f>IFERROR(VLOOKUP(B759,NCE!B:K,8,FALSE),"")</f>
        <v>P1MM</v>
      </c>
      <c r="H759" t="s">
        <v>12</v>
      </c>
    </row>
    <row r="760" spans="2:8" hidden="1" x14ac:dyDescent="0.35">
      <c r="B760" t="s">
        <v>1022</v>
      </c>
      <c r="C760" t="str">
        <f>VLOOKUP(B760,NCE!$B$13:$H$1145,7,FALSE)</f>
        <v>Dynamics 365 Commerce Scale Unit Standard - Cloud</v>
      </c>
      <c r="D760">
        <f>VLOOKUP(B760,NCE!$B$13:$N$1145,11,FALSE)</f>
        <v>1095232.2247191011</v>
      </c>
      <c r="E760" t="s">
        <v>894</v>
      </c>
      <c r="F760" t="str">
        <f>IFERROR(VLOOKUP(B760,NCE!$B$14:$J$1145,9,0),"")</f>
        <v>Annual</v>
      </c>
      <c r="G760" t="str">
        <f>IFERROR(VLOOKUP(B760,NCE!B:K,8,FALSE),"")</f>
        <v>P1YA</v>
      </c>
      <c r="H760" t="s">
        <v>12</v>
      </c>
    </row>
    <row r="761" spans="2:8" hidden="1" x14ac:dyDescent="0.35">
      <c r="B761" t="s">
        <v>1023</v>
      </c>
      <c r="C761" t="str">
        <f>VLOOKUP(B761,NCE!$B$13:$H$1145,7,FALSE)</f>
        <v>Dynamics 365 Commerce Scale Unit Standard - Cloud</v>
      </c>
      <c r="D761">
        <f>VLOOKUP(B761,NCE!$B$13:$N$1145,11,FALSE)</f>
        <v>95832.825842696635</v>
      </c>
      <c r="E761" t="s">
        <v>894</v>
      </c>
      <c r="F761" t="str">
        <f>IFERROR(VLOOKUP(B761,NCE!$B$14:$J$1145,9,0),"")</f>
        <v>Monthly</v>
      </c>
      <c r="G761" t="str">
        <f>IFERROR(VLOOKUP(B761,NCE!B:K,8,FALSE),"")</f>
        <v>P1YM</v>
      </c>
      <c r="H761" t="s">
        <v>12</v>
      </c>
    </row>
    <row r="762" spans="2:8" hidden="1" x14ac:dyDescent="0.35">
      <c r="B762" t="s">
        <v>1024</v>
      </c>
      <c r="C762" t="str">
        <f>VLOOKUP(B762,NCE!$B$13:$H$1145,7,FALSE)</f>
        <v>Dynamics 365 Commerce Scale Unit Premium - Cloud</v>
      </c>
      <c r="D762">
        <f>VLOOKUP(B762,NCE!$B$13:$N$1145,11,FALSE)</f>
        <v>238374.04494382022</v>
      </c>
      <c r="E762" t="s">
        <v>894</v>
      </c>
      <c r="F762" t="str">
        <f>IFERROR(VLOOKUP(B762,NCE!$B$14:$J$1145,9,0),"")</f>
        <v>Monthly</v>
      </c>
      <c r="G762" t="str">
        <f>IFERROR(VLOOKUP(B762,NCE!B:K,8,FALSE),"")</f>
        <v>P1MM</v>
      </c>
      <c r="H762" t="s">
        <v>12</v>
      </c>
    </row>
    <row r="763" spans="2:8" hidden="1" x14ac:dyDescent="0.35">
      <c r="B763" t="s">
        <v>1025</v>
      </c>
      <c r="C763" t="str">
        <f>VLOOKUP(B763,NCE!$B$13:$H$1145,7,FALSE)</f>
        <v>Dynamics 365 Commerce Scale Unit Premium - Cloud</v>
      </c>
      <c r="D763">
        <f>VLOOKUP(B763,NCE!$B$13:$N$1145,11,FALSE)</f>
        <v>2383740.4606741569</v>
      </c>
      <c r="E763" t="s">
        <v>894</v>
      </c>
      <c r="F763" t="str">
        <f>IFERROR(VLOOKUP(B763,NCE!$B$14:$J$1145,9,0),"")</f>
        <v>Annual</v>
      </c>
      <c r="G763" t="str">
        <f>IFERROR(VLOOKUP(B763,NCE!B:K,8,FALSE),"")</f>
        <v>P1YA</v>
      </c>
      <c r="H763" t="s">
        <v>12</v>
      </c>
    </row>
    <row r="764" spans="2:8" hidden="1" x14ac:dyDescent="0.35">
      <c r="B764" t="s">
        <v>1026</v>
      </c>
      <c r="C764" t="str">
        <f>VLOOKUP(B764,NCE!$B$13:$H$1145,7,FALSE)</f>
        <v>Dynamics 365 Commerce Scale Unit Premium - Cloud</v>
      </c>
      <c r="D764">
        <f>VLOOKUP(B764,NCE!$B$13:$N$1145,11,FALSE)</f>
        <v>208577.28464419476</v>
      </c>
      <c r="E764" t="s">
        <v>894</v>
      </c>
      <c r="F764" t="str">
        <f>IFERROR(VLOOKUP(B764,NCE!$B$14:$J$1145,9,0),"")</f>
        <v>Monthly</v>
      </c>
      <c r="G764" t="str">
        <f>IFERROR(VLOOKUP(B764,NCE!B:K,8,FALSE),"")</f>
        <v>P1YM</v>
      </c>
      <c r="H764" t="s">
        <v>12</v>
      </c>
    </row>
    <row r="765" spans="2:8" hidden="1" x14ac:dyDescent="0.35">
      <c r="B765" t="s">
        <v>1027</v>
      </c>
      <c r="C765" t="str">
        <f>VLOOKUP(B765,NCE!$B$13:$H$1145,7,FALSE)</f>
        <v>Sensor Data Intelligence Additional Machines Add-in for Dynamics 365 Supply Chain Management</v>
      </c>
      <c r="D765">
        <f>VLOOKUP(B765,NCE!$B$13:$N$1145,11,FALSE)</f>
        <v>1610.5955056179776</v>
      </c>
      <c r="E765" t="s">
        <v>894</v>
      </c>
      <c r="F765" t="str">
        <f>IFERROR(VLOOKUP(B765,NCE!$B$14:$J$1145,9,0),"")</f>
        <v>Monthly</v>
      </c>
      <c r="G765" t="str">
        <f>IFERROR(VLOOKUP(B765,NCE!B:K,8,FALSE),"")</f>
        <v>P1MM</v>
      </c>
      <c r="H765" t="s">
        <v>12</v>
      </c>
    </row>
    <row r="766" spans="2:8" hidden="1" x14ac:dyDescent="0.35">
      <c r="B766" t="s">
        <v>1028</v>
      </c>
      <c r="C766" t="str">
        <f>VLOOKUP(B766,NCE!$B$13:$H$1145,7,FALSE)</f>
        <v>Sensor Data Intelligence Additional Machines Add-in for Dynamics 365 Supply Chain Management</v>
      </c>
      <c r="D766">
        <f>VLOOKUP(B766,NCE!$B$13:$N$1145,11,FALSE)</f>
        <v>16105.955056179775</v>
      </c>
      <c r="E766" t="s">
        <v>894</v>
      </c>
      <c r="F766" t="str">
        <f>IFERROR(VLOOKUP(B766,NCE!$B$14:$J$1145,9,0),"")</f>
        <v>Annual</v>
      </c>
      <c r="G766" t="str">
        <f>IFERROR(VLOOKUP(B766,NCE!B:K,8,FALSE),"")</f>
        <v>P1YA</v>
      </c>
      <c r="H766" t="s">
        <v>12</v>
      </c>
    </row>
    <row r="767" spans="2:8" hidden="1" x14ac:dyDescent="0.35">
      <c r="B767" t="s">
        <v>1029</v>
      </c>
      <c r="C767" t="str">
        <f>VLOOKUP(B767,NCE!$B$13:$H$1145,7,FALSE)</f>
        <v>Sensor Data Intelligence Additional Machines Add-in for Dynamics 365 Supply Chain Management</v>
      </c>
      <c r="D767">
        <f>VLOOKUP(B767,NCE!$B$13:$N$1145,11,FALSE)</f>
        <v>1409.2724719101125</v>
      </c>
      <c r="E767" t="s">
        <v>894</v>
      </c>
      <c r="F767" t="str">
        <f>IFERROR(VLOOKUP(B767,NCE!$B$14:$J$1145,9,0),"")</f>
        <v>Monthly</v>
      </c>
      <c r="G767" t="str">
        <f>IFERROR(VLOOKUP(B767,NCE!B:K,8,FALSE),"")</f>
        <v>P1YM</v>
      </c>
      <c r="H767" t="s">
        <v>12</v>
      </c>
    </row>
    <row r="768" spans="2:8" hidden="1" x14ac:dyDescent="0.35">
      <c r="B768" t="s">
        <v>1030</v>
      </c>
      <c r="C768" t="str">
        <f>VLOOKUP(B768,NCE!$B$13:$H$1145,7,FALSE)</f>
        <v>Sensor Data Intelligence Scenario Add-in for Dynamics 365 Supply Chain Management</v>
      </c>
      <c r="D768">
        <f>VLOOKUP(B768,NCE!$B$13:$N$1145,11,FALSE)</f>
        <v>9663.7865168539338</v>
      </c>
      <c r="E768" t="s">
        <v>894</v>
      </c>
      <c r="F768" t="str">
        <f>IFERROR(VLOOKUP(B768,NCE!$B$14:$J$1145,9,0),"")</f>
        <v>Monthly</v>
      </c>
      <c r="G768" t="str">
        <f>IFERROR(VLOOKUP(B768,NCE!B:K,8,FALSE),"")</f>
        <v>P1MM</v>
      </c>
      <c r="H768" t="s">
        <v>12</v>
      </c>
    </row>
    <row r="769" spans="2:8" hidden="1" x14ac:dyDescent="0.35">
      <c r="B769" t="s">
        <v>1031</v>
      </c>
      <c r="C769" t="str">
        <f>VLOOKUP(B769,NCE!$B$13:$H$1145,7,FALSE)</f>
        <v>Sensor Data Intelligence Scenario Add-in for Dynamics 365 Supply Chain Management</v>
      </c>
      <c r="D769">
        <f>VLOOKUP(B769,NCE!$B$13:$N$1145,11,FALSE)</f>
        <v>96638</v>
      </c>
      <c r="E769" t="s">
        <v>894</v>
      </c>
      <c r="F769" t="str">
        <f>IFERROR(VLOOKUP(B769,NCE!$B$14:$J$1145,9,0),"")</f>
        <v>Annual</v>
      </c>
      <c r="G769" t="str">
        <f>IFERROR(VLOOKUP(B769,NCE!B:K,8,FALSE),"")</f>
        <v>P1YA</v>
      </c>
      <c r="H769" t="s">
        <v>12</v>
      </c>
    </row>
    <row r="770" spans="2:8" hidden="1" x14ac:dyDescent="0.35">
      <c r="B770" t="s">
        <v>1032</v>
      </c>
      <c r="C770" t="str">
        <f>VLOOKUP(B770,NCE!$B$13:$H$1145,7,FALSE)</f>
        <v>Sensor Data Intelligence Scenario Add-in for Dynamics 365 Supply Chain Management</v>
      </c>
      <c r="D770">
        <f>VLOOKUP(B770,NCE!$B$13:$N$1145,11,FALSE)</f>
        <v>8455.8249063670428</v>
      </c>
      <c r="E770" t="s">
        <v>894</v>
      </c>
      <c r="F770" t="str">
        <f>IFERROR(VLOOKUP(B770,NCE!$B$14:$J$1145,9,0),"")</f>
        <v>Monthly</v>
      </c>
      <c r="G770" t="str">
        <f>IFERROR(VLOOKUP(B770,NCE!B:K,8,FALSE),"")</f>
        <v>P1YM</v>
      </c>
      <c r="H770" t="s">
        <v>12</v>
      </c>
    </row>
    <row r="771" spans="2:8" hidden="1" x14ac:dyDescent="0.35">
      <c r="B771" t="s">
        <v>1033</v>
      </c>
      <c r="C771" t="str">
        <f>VLOOKUP(B771,NCE!$B$13:$H$1145,7,FALSE)</f>
        <v>M365 F5 eDiscovery and Audit</v>
      </c>
      <c r="D771">
        <f>VLOOKUP(B771,NCE!$B$13:$N$1145,11,FALSE)</f>
        <v>294.4831460674157</v>
      </c>
      <c r="E771" t="s">
        <v>894</v>
      </c>
      <c r="F771" t="str">
        <f>IFERROR(VLOOKUP(B771,NCE!$B$14:$J$1145,9,0),"")</f>
        <v>Annual</v>
      </c>
      <c r="G771" t="str">
        <f>IFERROR(VLOOKUP(B771,NCE!B:K,8,FALSE),"")</f>
        <v>P1YA</v>
      </c>
      <c r="H771" t="s">
        <v>12</v>
      </c>
    </row>
    <row r="772" spans="2:8" hidden="1" x14ac:dyDescent="0.35">
      <c r="B772" t="s">
        <v>1034</v>
      </c>
      <c r="C772" t="str">
        <f>VLOOKUP(B772,NCE!$B$13:$H$1145,7,FALSE)</f>
        <v>M365 F5 eDiscovery and Audit</v>
      </c>
      <c r="D772">
        <f>VLOOKUP(B772,NCE!$B$13:$N$1145,11,FALSE)</f>
        <v>29.44943820224719</v>
      </c>
      <c r="E772" t="s">
        <v>894</v>
      </c>
      <c r="F772" t="str">
        <f>IFERROR(VLOOKUP(B772,NCE!$B$14:$J$1145,9,0),"")</f>
        <v>Monthly</v>
      </c>
      <c r="G772" t="str">
        <f>IFERROR(VLOOKUP(B772,NCE!B:K,8,FALSE),"")</f>
        <v>P1MM</v>
      </c>
      <c r="H772" t="s">
        <v>12</v>
      </c>
    </row>
    <row r="773" spans="2:8" hidden="1" x14ac:dyDescent="0.35">
      <c r="B773" t="s">
        <v>1035</v>
      </c>
      <c r="C773" t="str">
        <f>VLOOKUP(B773,NCE!$B$13:$H$1145,7,FALSE)</f>
        <v>M365 F5 eDiscovery and Audit</v>
      </c>
      <c r="D773">
        <f>VLOOKUP(B773,NCE!$B$13:$N$1145,11,FALSE)</f>
        <v>25.772471910112358</v>
      </c>
      <c r="E773" t="s">
        <v>894</v>
      </c>
      <c r="F773" t="str">
        <f>IFERROR(VLOOKUP(B773,NCE!$B$14:$J$1145,9,0),"")</f>
        <v>Monthly</v>
      </c>
      <c r="G773" t="str">
        <f>IFERROR(VLOOKUP(B773,NCE!B:K,8,FALSE),"")</f>
        <v>P1YM</v>
      </c>
      <c r="H773" t="s">
        <v>12</v>
      </c>
    </row>
    <row r="774" spans="2:8" hidden="1" x14ac:dyDescent="0.35">
      <c r="B774" t="s">
        <v>1036</v>
      </c>
      <c r="C774" t="str">
        <f>VLOOKUP(B774,NCE!$B$13:$H$1145,7,FALSE)</f>
        <v>M365 F5 Information Protection and Governance</v>
      </c>
      <c r="D774">
        <f>VLOOKUP(B774,NCE!$B$13:$N$1145,11,FALSE)</f>
        <v>367.77528089887642</v>
      </c>
      <c r="E774" t="s">
        <v>894</v>
      </c>
      <c r="F774" t="str">
        <f>IFERROR(VLOOKUP(B774,NCE!$B$14:$J$1145,9,0),"")</f>
        <v>Annual</v>
      </c>
      <c r="G774" t="str">
        <f>IFERROR(VLOOKUP(B774,NCE!B:K,8,FALSE),"")</f>
        <v>P1YA</v>
      </c>
      <c r="H774" t="s">
        <v>12</v>
      </c>
    </row>
    <row r="775" spans="2:8" hidden="1" x14ac:dyDescent="0.35">
      <c r="B775" t="s">
        <v>1037</v>
      </c>
      <c r="C775" t="str">
        <f>VLOOKUP(B775,NCE!$B$13:$H$1145,7,FALSE)</f>
        <v>M365 F5 Information Protection and Governance</v>
      </c>
      <c r="D775">
        <f>VLOOKUP(B775,NCE!$B$13:$N$1145,11,FALSE)</f>
        <v>36.786516853932589</v>
      </c>
      <c r="E775" t="s">
        <v>894</v>
      </c>
      <c r="F775" t="str">
        <f>IFERROR(VLOOKUP(B775,NCE!$B$14:$J$1145,9,0),"")</f>
        <v>Monthly</v>
      </c>
      <c r="G775" t="str">
        <f>IFERROR(VLOOKUP(B775,NCE!B:K,8,FALSE),"")</f>
        <v>P1MM</v>
      </c>
      <c r="H775" t="s">
        <v>12</v>
      </c>
    </row>
    <row r="776" spans="2:8" hidden="1" x14ac:dyDescent="0.35">
      <c r="B776" t="s">
        <v>1038</v>
      </c>
      <c r="C776" t="str">
        <f>VLOOKUP(B776,NCE!$B$13:$H$1145,7,FALSE)</f>
        <v>M365 F5 Information Protection and Governance</v>
      </c>
      <c r="D776">
        <f>VLOOKUP(B776,NCE!$B$13:$N$1145,11,FALSE)</f>
        <v>32.176029962546814</v>
      </c>
      <c r="E776" t="s">
        <v>894</v>
      </c>
      <c r="F776" t="str">
        <f>IFERROR(VLOOKUP(B776,NCE!$B$14:$J$1145,9,0),"")</f>
        <v>Monthly</v>
      </c>
      <c r="G776" t="str">
        <f>IFERROR(VLOOKUP(B776,NCE!B:K,8,FALSE),"")</f>
        <v>P1YM</v>
      </c>
      <c r="H776" t="s">
        <v>12</v>
      </c>
    </row>
    <row r="777" spans="2:8" hidden="1" x14ac:dyDescent="0.35">
      <c r="B777" t="s">
        <v>1039</v>
      </c>
      <c r="C777" t="str">
        <f>VLOOKUP(B777,NCE!$B$13:$H$1145,7,FALSE)</f>
        <v>M365 F5 Insider Risk Management</v>
      </c>
      <c r="D777">
        <f>VLOOKUP(B777,NCE!$B$13:$N$1145,11,FALSE)</f>
        <v>294.4831460674157</v>
      </c>
      <c r="E777" t="s">
        <v>894</v>
      </c>
      <c r="F777" t="str">
        <f>IFERROR(VLOOKUP(B777,NCE!$B$14:$J$1145,9,0),"")</f>
        <v>Annual</v>
      </c>
      <c r="G777" t="str">
        <f>IFERROR(VLOOKUP(B777,NCE!B:K,8,FALSE),"")</f>
        <v>P1YA</v>
      </c>
      <c r="H777" t="s">
        <v>12</v>
      </c>
    </row>
    <row r="778" spans="2:8" hidden="1" x14ac:dyDescent="0.35">
      <c r="B778" t="s">
        <v>1040</v>
      </c>
      <c r="C778" t="str">
        <f>VLOOKUP(B778,NCE!$B$13:$H$1145,7,FALSE)</f>
        <v>M365 F5 Insider Risk Management</v>
      </c>
      <c r="D778">
        <f>VLOOKUP(B778,NCE!$B$13:$N$1145,11,FALSE)</f>
        <v>29.44943820224719</v>
      </c>
      <c r="E778" t="s">
        <v>894</v>
      </c>
      <c r="F778" t="str">
        <f>IFERROR(VLOOKUP(B778,NCE!$B$14:$J$1145,9,0),"")</f>
        <v>Monthly</v>
      </c>
      <c r="G778" t="str">
        <f>IFERROR(VLOOKUP(B778,NCE!B:K,8,FALSE),"")</f>
        <v>P1MM</v>
      </c>
      <c r="H778" t="s">
        <v>12</v>
      </c>
    </row>
    <row r="779" spans="2:8" hidden="1" x14ac:dyDescent="0.35">
      <c r="B779" t="s">
        <v>1041</v>
      </c>
      <c r="C779" t="str">
        <f>VLOOKUP(B779,NCE!$B$13:$H$1145,7,FALSE)</f>
        <v>M365 F5 Insider Risk Management</v>
      </c>
      <c r="D779">
        <f>VLOOKUP(B779,NCE!$B$13:$N$1145,11,FALSE)</f>
        <v>25.772471910112358</v>
      </c>
      <c r="E779" t="s">
        <v>894</v>
      </c>
      <c r="F779" t="str">
        <f>IFERROR(VLOOKUP(B779,NCE!$B$14:$J$1145,9,0),"")</f>
        <v>Monthly</v>
      </c>
      <c r="G779" t="str">
        <f>IFERROR(VLOOKUP(B779,NCE!B:K,8,FALSE),"")</f>
        <v>P1YM</v>
      </c>
      <c r="H779" t="s">
        <v>12</v>
      </c>
    </row>
    <row r="780" spans="2:8" hidden="1" x14ac:dyDescent="0.35">
      <c r="B780" t="s">
        <v>1042</v>
      </c>
      <c r="C780" t="str">
        <f>VLOOKUP(B780,NCE!$B$13:$H$1145,7,FALSE)</f>
        <v>Microsoft 365 International Calling Plan</v>
      </c>
      <c r="D780">
        <f>VLOOKUP(B780,NCE!$B$13:$N$1145,11,FALSE)</f>
        <v>110.42696629213484</v>
      </c>
      <c r="E780" t="s">
        <v>894</v>
      </c>
      <c r="F780" t="str">
        <f>IFERROR(VLOOKUP(B780,NCE!$B$14:$J$1145,9,0),"")</f>
        <v>Monthly</v>
      </c>
      <c r="G780" t="str">
        <f>IFERROR(VLOOKUP(B780,NCE!B:K,8,FALSE),"")</f>
        <v>P1MM</v>
      </c>
      <c r="H780" t="s">
        <v>12</v>
      </c>
    </row>
    <row r="781" spans="2:8" hidden="1" x14ac:dyDescent="0.35">
      <c r="B781" t="s">
        <v>1043</v>
      </c>
      <c r="C781" t="str">
        <f>VLOOKUP(B781,NCE!$B$13:$H$1145,7,FALSE)</f>
        <v>Microsoft 365 International Calling Plan</v>
      </c>
      <c r="D781">
        <f>VLOOKUP(B781,NCE!$B$13:$N$1145,11,FALSE)</f>
        <v>1104.2921348314608</v>
      </c>
      <c r="E781" t="s">
        <v>894</v>
      </c>
      <c r="F781" t="str">
        <f>IFERROR(VLOOKUP(B781,NCE!$B$14:$J$1145,9,0),"")</f>
        <v>Annual</v>
      </c>
      <c r="G781" t="str">
        <f>IFERROR(VLOOKUP(B781,NCE!B:K,8,FALSE),"")</f>
        <v>P1YA</v>
      </c>
      <c r="H781" t="s">
        <v>12</v>
      </c>
    </row>
    <row r="782" spans="2:8" hidden="1" x14ac:dyDescent="0.35">
      <c r="B782" t="s">
        <v>1044</v>
      </c>
      <c r="C782" t="str">
        <f>VLOOKUP(B782,NCE!$B$13:$H$1145,7,FALSE)</f>
        <v>Microsoft 365 International Calling Plan</v>
      </c>
      <c r="D782">
        <f>VLOOKUP(B782,NCE!$B$13:$N$1145,11,FALSE)</f>
        <v>96.632958801498134</v>
      </c>
      <c r="E782" t="s">
        <v>894</v>
      </c>
      <c r="F782" t="str">
        <f>IFERROR(VLOOKUP(B782,NCE!$B$14:$J$1145,9,0),"")</f>
        <v>Monthly</v>
      </c>
      <c r="G782" t="str">
        <f>IFERROR(VLOOKUP(B782,NCE!B:K,8,FALSE),"")</f>
        <v>P1YM</v>
      </c>
      <c r="H782" t="s">
        <v>12</v>
      </c>
    </row>
    <row r="783" spans="2:8" hidden="1" x14ac:dyDescent="0.35">
      <c r="B783" t="s">
        <v>1045</v>
      </c>
      <c r="C783" t="str">
        <f>VLOOKUP(B783,NCE!$B$13:$H$1145,7,FALSE)</f>
        <v>Microsoft Defender for Business</v>
      </c>
      <c r="D783">
        <f>VLOOKUP(B783,NCE!$B$13:$N$1145,11,FALSE)</f>
        <v>17.606741573033709</v>
      </c>
      <c r="E783" t="s">
        <v>894</v>
      </c>
      <c r="F783" t="str">
        <f>IFERROR(VLOOKUP(B783,NCE!$B$14:$J$1145,9,0),"")</f>
        <v>Monthly</v>
      </c>
      <c r="G783" t="str">
        <f>IFERROR(VLOOKUP(B783,NCE!B:K,8,FALSE),"")</f>
        <v>P1MM</v>
      </c>
      <c r="H783" t="s">
        <v>12</v>
      </c>
    </row>
    <row r="784" spans="2:8" hidden="1" x14ac:dyDescent="0.35">
      <c r="B784" t="s">
        <v>1046</v>
      </c>
      <c r="C784" t="str">
        <f>VLOOKUP(B784,NCE!$B$13:$H$1145,7,FALSE)</f>
        <v>Microsoft Defender for Business</v>
      </c>
      <c r="D784">
        <f>VLOOKUP(B784,NCE!$B$13:$N$1145,11,FALSE)</f>
        <v>15.417602996254681</v>
      </c>
      <c r="E784" t="s">
        <v>894</v>
      </c>
      <c r="F784" t="str">
        <f>IFERROR(VLOOKUP(B784,NCE!$B$14:$J$1145,9,0),"")</f>
        <v>Monthly</v>
      </c>
      <c r="G784" t="str">
        <f>IFERROR(VLOOKUP(B784,NCE!B:K,8,FALSE),"")</f>
        <v>P1YM</v>
      </c>
      <c r="H784" t="s">
        <v>12</v>
      </c>
    </row>
    <row r="785" spans="2:8" hidden="1" x14ac:dyDescent="0.35">
      <c r="B785" t="s">
        <v>1047</v>
      </c>
      <c r="C785" t="str">
        <f>VLOOKUP(B785,NCE!$B$13:$H$1145,7,FALSE)</f>
        <v>Microsoft Defender for Business</v>
      </c>
      <c r="D785">
        <f>VLOOKUP(B785,NCE!$B$13:$N$1145,11,FALSE)</f>
        <v>176.16853932584269</v>
      </c>
      <c r="E785" t="s">
        <v>894</v>
      </c>
      <c r="F785" t="str">
        <f>IFERROR(VLOOKUP(B785,NCE!$B$14:$J$1145,9,0),"")</f>
        <v>Annual</v>
      </c>
      <c r="G785" t="str">
        <f>IFERROR(VLOOKUP(B785,NCE!B:K,8,FALSE),"")</f>
        <v>P1YA</v>
      </c>
      <c r="H785" t="s">
        <v>12</v>
      </c>
    </row>
    <row r="786" spans="2:8" hidden="1" x14ac:dyDescent="0.35">
      <c r="B786" t="s">
        <v>1048</v>
      </c>
      <c r="C786" t="str">
        <f>VLOOKUP(B786,NCE!$B$13:$H$1145,7,FALSE)</f>
        <v>Microsoft Defender for Business servers</v>
      </c>
      <c r="D786">
        <f>VLOOKUP(B786,NCE!$B$13:$N$1145,11,FALSE)</f>
        <v>176.16853932584269</v>
      </c>
      <c r="E786" t="s">
        <v>894</v>
      </c>
      <c r="F786" t="str">
        <f>IFERROR(VLOOKUP(B786,NCE!$B$14:$J$1145,9,0),"")</f>
        <v>Annual</v>
      </c>
      <c r="G786" t="str">
        <f>IFERROR(VLOOKUP(B786,NCE!B:K,8,FALSE),"")</f>
        <v>P1YA</v>
      </c>
      <c r="H786" t="s">
        <v>12</v>
      </c>
    </row>
    <row r="787" spans="2:8" hidden="1" x14ac:dyDescent="0.35">
      <c r="B787" t="s">
        <v>1049</v>
      </c>
      <c r="C787" t="str">
        <f>VLOOKUP(B787,NCE!$B$13:$H$1145,7,FALSE)</f>
        <v>Microsoft Defender for Business servers</v>
      </c>
      <c r="D787">
        <f>VLOOKUP(B787,NCE!$B$13:$N$1145,11,FALSE)</f>
        <v>15.417602996254681</v>
      </c>
      <c r="E787" t="s">
        <v>894</v>
      </c>
      <c r="F787" t="str">
        <f>IFERROR(VLOOKUP(B787,NCE!$B$14:$J$1145,9,0),"")</f>
        <v>Monthly</v>
      </c>
      <c r="G787" t="str">
        <f>IFERROR(VLOOKUP(B787,NCE!B:K,8,FALSE),"")</f>
        <v>P1YM</v>
      </c>
      <c r="H787" t="s">
        <v>12</v>
      </c>
    </row>
    <row r="788" spans="2:8" hidden="1" x14ac:dyDescent="0.35">
      <c r="B788" t="s">
        <v>1050</v>
      </c>
      <c r="C788" t="str">
        <f>VLOOKUP(B788,NCE!$B$13:$H$1145,7,FALSE)</f>
        <v>Microsoft Defender for Cloud Apps</v>
      </c>
      <c r="D788">
        <f>VLOOKUP(B788,NCE!$B$13:$N$1145,11,FALSE)</f>
        <v>25.719101123595507</v>
      </c>
      <c r="E788" t="s">
        <v>894</v>
      </c>
      <c r="F788" t="str">
        <f>IFERROR(VLOOKUP(B788,NCE!$B$14:$J$1145,9,0),"")</f>
        <v>Monthly</v>
      </c>
      <c r="G788" t="str">
        <f>IFERROR(VLOOKUP(B788,NCE!B:K,8,FALSE),"")</f>
        <v>P1MM</v>
      </c>
      <c r="H788" t="s">
        <v>12</v>
      </c>
    </row>
    <row r="789" spans="2:8" hidden="1" x14ac:dyDescent="0.35">
      <c r="B789" t="s">
        <v>1051</v>
      </c>
      <c r="C789" t="str">
        <f>VLOOKUP(B789,NCE!$B$13:$H$1145,7,FALSE)</f>
        <v>Microsoft Defender for Cloud Apps</v>
      </c>
      <c r="D789">
        <f>VLOOKUP(B789,NCE!$B$13:$N$1145,11,FALSE)</f>
        <v>257.19101123595505</v>
      </c>
      <c r="E789" t="s">
        <v>894</v>
      </c>
      <c r="F789" t="str">
        <f>IFERROR(VLOOKUP(B789,NCE!$B$14:$J$1145,9,0),"")</f>
        <v>Annual</v>
      </c>
      <c r="G789" t="str">
        <f>IFERROR(VLOOKUP(B789,NCE!B:K,8,FALSE),"")</f>
        <v>P1YA</v>
      </c>
      <c r="H789" t="s">
        <v>12</v>
      </c>
    </row>
    <row r="790" spans="2:8" hidden="1" x14ac:dyDescent="0.35">
      <c r="B790" t="s">
        <v>1756</v>
      </c>
      <c r="C790" t="str">
        <f>VLOOKUP(B790,NCE!$B$13:$H$1145,7,FALSE)</f>
        <v>Microsoft Defender for Cloud Apps</v>
      </c>
      <c r="D790">
        <f>VLOOKUP(B790,NCE!$B$13:$N$1145,11,FALSE)</f>
        <v>22.502808988764045</v>
      </c>
      <c r="E790" t="s">
        <v>894</v>
      </c>
      <c r="F790" t="str">
        <f>IFERROR(VLOOKUP(B790,NCE!$B$14:$J$1145,9,0),"")</f>
        <v>Monthly</v>
      </c>
      <c r="G790" t="str">
        <f>IFERROR(VLOOKUP(B790,NCE!B:K,8,FALSE),"")</f>
        <v>P1YM</v>
      </c>
      <c r="H790" t="s">
        <v>12</v>
      </c>
    </row>
    <row r="791" spans="2:8" hidden="1" x14ac:dyDescent="0.35">
      <c r="B791" t="s">
        <v>1052</v>
      </c>
      <c r="C791" t="str">
        <f>VLOOKUP(B791,NCE!$B$13:$H$1145,7,FALSE)</f>
        <v>Microsoft Intune Remote Help</v>
      </c>
      <c r="D791">
        <f>VLOOKUP(B791,NCE!$B$13:$N$1145,11,FALSE)</f>
        <v>25.719101123595507</v>
      </c>
      <c r="E791" t="s">
        <v>894</v>
      </c>
      <c r="F791" t="str">
        <f>IFERROR(VLOOKUP(B791,NCE!$B$14:$J$1145,9,0),"")</f>
        <v>Monthly</v>
      </c>
      <c r="G791" t="str">
        <f>IFERROR(VLOOKUP(B791,NCE!B:K,8,FALSE),"")</f>
        <v>P1MM</v>
      </c>
      <c r="H791" t="s">
        <v>12</v>
      </c>
    </row>
    <row r="792" spans="2:8" hidden="1" x14ac:dyDescent="0.35">
      <c r="B792" t="s">
        <v>1054</v>
      </c>
      <c r="C792" t="str">
        <f>VLOOKUP(B792,NCE!$B$13:$H$1145,7,FALSE)</f>
        <v>Microsoft Intune Remote Help</v>
      </c>
      <c r="D792">
        <f>VLOOKUP(B792,NCE!$B$13:$N$1145,11,FALSE)</f>
        <v>22.502808988764045</v>
      </c>
      <c r="E792" t="s">
        <v>894</v>
      </c>
      <c r="F792" t="str">
        <f>IFERROR(VLOOKUP(B792,NCE!$B$14:$J$1145,9,0),"")</f>
        <v>Monthly</v>
      </c>
      <c r="G792" t="str">
        <f>IFERROR(VLOOKUP(B792,NCE!B:K,8,FALSE),"")</f>
        <v>P1YM</v>
      </c>
      <c r="H792" t="s">
        <v>12</v>
      </c>
    </row>
    <row r="793" spans="2:8" hidden="1" x14ac:dyDescent="0.35">
      <c r="B793" t="s">
        <v>1055</v>
      </c>
      <c r="C793" t="str">
        <f>VLOOKUP(B793,NCE!$B$13:$H$1145,7,FALSE)</f>
        <v>Microsoft Intune Plan 1</v>
      </c>
      <c r="D793">
        <f>VLOOKUP(B793,NCE!$B$13:$N$1145,11,FALSE)</f>
        <v>58.898876404494381</v>
      </c>
      <c r="E793" t="s">
        <v>894</v>
      </c>
      <c r="F793" t="str">
        <f>IFERROR(VLOOKUP(B793,NCE!$B$14:$J$1145,9,0),"")</f>
        <v>Monthly</v>
      </c>
      <c r="G793" t="str">
        <f>IFERROR(VLOOKUP(B793,NCE!B:K,8,FALSE),"")</f>
        <v>P1MM</v>
      </c>
      <c r="H793" t="s">
        <v>12</v>
      </c>
    </row>
    <row r="794" spans="2:8" hidden="1" x14ac:dyDescent="0.35">
      <c r="B794" t="s">
        <v>1056</v>
      </c>
      <c r="C794" t="str">
        <f>VLOOKUP(B794,NCE!$B$13:$H$1145,7,FALSE)</f>
        <v>Microsoft Intune Plan 1</v>
      </c>
      <c r="D794">
        <f>VLOOKUP(B794,NCE!$B$13:$N$1145,11,FALSE)</f>
        <v>588.95505617977517</v>
      </c>
      <c r="E794" t="s">
        <v>894</v>
      </c>
      <c r="F794" t="str">
        <f>IFERROR(VLOOKUP(B794,NCE!$B$14:$J$1145,9,0),"")</f>
        <v>Annual</v>
      </c>
      <c r="G794" t="str">
        <f>IFERROR(VLOOKUP(B794,NCE!B:K,8,FALSE),"")</f>
        <v>P1YA</v>
      </c>
      <c r="H794" t="s">
        <v>12</v>
      </c>
    </row>
    <row r="795" spans="2:8" hidden="1" x14ac:dyDescent="0.35">
      <c r="B795" t="s">
        <v>1057</v>
      </c>
      <c r="C795" t="str">
        <f>VLOOKUP(B795,NCE!$B$13:$H$1145,7,FALSE)</f>
        <v>Microsoft Intune Plan 1</v>
      </c>
      <c r="D795">
        <f>VLOOKUP(B795,NCE!$B$13:$N$1145,11,FALSE)</f>
        <v>51.5308988764045</v>
      </c>
      <c r="E795" t="s">
        <v>894</v>
      </c>
      <c r="F795" t="str">
        <f>IFERROR(VLOOKUP(B795,NCE!$B$14:$J$1145,9,0),"")</f>
        <v>Monthly</v>
      </c>
      <c r="G795" t="str">
        <f>IFERROR(VLOOKUP(B795,NCE!B:K,8,FALSE),"")</f>
        <v>P1YM</v>
      </c>
      <c r="H795" t="s">
        <v>12</v>
      </c>
    </row>
    <row r="796" spans="2:8" hidden="1" x14ac:dyDescent="0.35">
      <c r="B796" t="s">
        <v>1058</v>
      </c>
      <c r="C796" t="str">
        <f>VLOOKUP(B796,NCE!$B$13:$H$1145,7,FALSE)</f>
        <v>Microsoft Intune Plan 1 Storage Add-On</v>
      </c>
      <c r="D796">
        <f>VLOOKUP(B796,NCE!$B$13:$N$1145,11,FALSE)</f>
        <v>29.44943820224719</v>
      </c>
      <c r="E796" t="s">
        <v>894</v>
      </c>
      <c r="F796" t="str">
        <f>IFERROR(VLOOKUP(B796,NCE!$B$14:$J$1145,9,0),"")</f>
        <v>Monthly</v>
      </c>
      <c r="G796" t="str">
        <f>IFERROR(VLOOKUP(B796,NCE!B:K,8,FALSE),"")</f>
        <v>P1MM</v>
      </c>
      <c r="H796" t="s">
        <v>12</v>
      </c>
    </row>
    <row r="797" spans="2:8" hidden="1" x14ac:dyDescent="0.35">
      <c r="B797" t="s">
        <v>1059</v>
      </c>
      <c r="C797" t="str">
        <f>VLOOKUP(B797,NCE!$B$13:$H$1145,7,FALSE)</f>
        <v>Microsoft Intune Plan 1 Storage Add-On</v>
      </c>
      <c r="D797">
        <f>VLOOKUP(B797,NCE!$B$13:$N$1145,11,FALSE)</f>
        <v>294.4831460674157</v>
      </c>
      <c r="E797" t="s">
        <v>894</v>
      </c>
      <c r="F797" t="str">
        <f>IFERROR(VLOOKUP(B797,NCE!$B$14:$J$1145,9,0),"")</f>
        <v>Annual</v>
      </c>
      <c r="G797" t="str">
        <f>IFERROR(VLOOKUP(B797,NCE!B:K,8,FALSE),"")</f>
        <v>P1YA</v>
      </c>
      <c r="H797" t="s">
        <v>12</v>
      </c>
    </row>
    <row r="798" spans="2:8" hidden="1" x14ac:dyDescent="0.35">
      <c r="B798" t="s">
        <v>1060</v>
      </c>
      <c r="C798" t="str">
        <f>VLOOKUP(B798,NCE!$B$13:$H$1145,7,FALSE)</f>
        <v>Microsoft Intune Plan 1 Storage Add-On</v>
      </c>
      <c r="D798">
        <f>VLOOKUP(B798,NCE!$B$13:$N$1145,11,FALSE)</f>
        <v>25.772471910112358</v>
      </c>
      <c r="E798" t="s">
        <v>894</v>
      </c>
      <c r="F798" t="str">
        <f>IFERROR(VLOOKUP(B798,NCE!$B$14:$J$1145,9,0),"")</f>
        <v>Monthly</v>
      </c>
      <c r="G798" t="str">
        <f>IFERROR(VLOOKUP(B798,NCE!B:K,8,FALSE),"")</f>
        <v>P1YM</v>
      </c>
      <c r="H798" t="s">
        <v>12</v>
      </c>
    </row>
    <row r="799" spans="2:8" hidden="1" x14ac:dyDescent="0.35">
      <c r="B799" t="s">
        <v>1061</v>
      </c>
      <c r="C799" t="str">
        <f>VLOOKUP(B799,NCE!$B$13:$H$1145,7,FALSE)</f>
        <v>Microsoft Sustainability Manager Essentials</v>
      </c>
      <c r="D799">
        <f>VLOOKUP(B799,NCE!$B$13:$N$1145,11,FALSE)</f>
        <v>24159.568352059927</v>
      </c>
      <c r="E799" t="s">
        <v>894</v>
      </c>
      <c r="F799" t="str">
        <f>IFERROR(VLOOKUP(B799,NCE!$B$14:$J$1145,9,0),"")</f>
        <v>Monthly</v>
      </c>
      <c r="G799" t="str">
        <f>IFERROR(VLOOKUP(B799,NCE!B:K,8,FALSE),"")</f>
        <v>P1YM</v>
      </c>
      <c r="H799" t="s">
        <v>12</v>
      </c>
    </row>
    <row r="800" spans="2:8" hidden="1" x14ac:dyDescent="0.35">
      <c r="B800" t="s">
        <v>1062</v>
      </c>
      <c r="C800" t="str">
        <f>VLOOKUP(B800,NCE!$B$13:$H$1145,7,FALSE)</f>
        <v>Microsoft Sustainability Manager Essentials</v>
      </c>
      <c r="D800">
        <f>VLOOKUP(B800,NCE!$B$13:$N$1145,11,FALSE)</f>
        <v>27610.932584269663</v>
      </c>
      <c r="E800" t="s">
        <v>894</v>
      </c>
      <c r="F800" t="str">
        <f>IFERROR(VLOOKUP(B800,NCE!$B$14:$J$1145,9,0),"")</f>
        <v>Monthly</v>
      </c>
      <c r="G800" t="str">
        <f>IFERROR(VLOOKUP(B800,NCE!B:K,8,FALSE),"")</f>
        <v>P1MM</v>
      </c>
      <c r="H800" t="s">
        <v>12</v>
      </c>
    </row>
    <row r="801" spans="2:8" hidden="1" x14ac:dyDescent="0.35">
      <c r="B801" t="s">
        <v>1063</v>
      </c>
      <c r="C801" t="str">
        <f>VLOOKUP(B801,NCE!$B$13:$H$1145,7,FALSE)</f>
        <v>Microsoft Sustainability Manager Essentials</v>
      </c>
      <c r="D801">
        <f>VLOOKUP(B801,NCE!$B$13:$N$1145,11,FALSE)</f>
        <v>276109.39325842692</v>
      </c>
      <c r="E801" t="s">
        <v>894</v>
      </c>
      <c r="F801" t="str">
        <f>IFERROR(VLOOKUP(B801,NCE!$B$14:$J$1145,9,0),"")</f>
        <v>Annual</v>
      </c>
      <c r="G801" t="str">
        <f>IFERROR(VLOOKUP(B801,NCE!B:K,8,FALSE),"")</f>
        <v>P1YA</v>
      </c>
      <c r="H801" t="s">
        <v>12</v>
      </c>
    </row>
    <row r="802" spans="2:8" hidden="1" x14ac:dyDescent="0.35">
      <c r="B802" t="s">
        <v>1064</v>
      </c>
      <c r="C802" t="str">
        <f>VLOOKUP(B802,NCE!$B$13:$H$1145,7,FALSE)</f>
        <v>Microsoft Teams Audio Conferencing with dial-out to USA/CAN for India-based users</v>
      </c>
      <c r="D802">
        <f>VLOOKUP(B802,NCE!$B$13:$N$1145,11,FALSE)</f>
        <v>12.940074906367039</v>
      </c>
      <c r="E802" t="s">
        <v>894</v>
      </c>
      <c r="F802" t="str">
        <f>IFERROR(VLOOKUP(B802,NCE!$B$14:$J$1145,9,0),"")</f>
        <v>Monthly</v>
      </c>
      <c r="G802" t="str">
        <f>IFERROR(VLOOKUP(B802,NCE!B:K,8,FALSE),"")</f>
        <v>P1YM</v>
      </c>
      <c r="H802" t="s">
        <v>12</v>
      </c>
    </row>
    <row r="803" spans="2:8" hidden="1" x14ac:dyDescent="0.35">
      <c r="B803" t="s">
        <v>1065</v>
      </c>
      <c r="C803" t="str">
        <f>VLOOKUP(B803,NCE!$B$13:$H$1145,7,FALSE)</f>
        <v>Microsoft Teams Audio Conferencing with dial-out to USA/CAN for India-based users</v>
      </c>
      <c r="D803">
        <f>VLOOKUP(B803,NCE!$B$13:$N$1145,11,FALSE)</f>
        <v>14.786516853932584</v>
      </c>
      <c r="E803" t="s">
        <v>894</v>
      </c>
      <c r="F803" t="str">
        <f>IFERROR(VLOOKUP(B803,NCE!$B$14:$J$1145,9,0),"")</f>
        <v>Monthly</v>
      </c>
      <c r="G803" t="str">
        <f>IFERROR(VLOOKUP(B803,NCE!B:K,8,FALSE),"")</f>
        <v>P1MM</v>
      </c>
      <c r="H803" t="s">
        <v>12</v>
      </c>
    </row>
    <row r="804" spans="2:8" hidden="1" x14ac:dyDescent="0.35">
      <c r="B804" t="s">
        <v>1066</v>
      </c>
      <c r="C804" t="str">
        <f>VLOOKUP(B804,NCE!$B$13:$H$1145,7,FALSE)</f>
        <v>Microsoft Teams Audio Conferencing with dial-out to USA/CAN for India-based users</v>
      </c>
      <c r="D804">
        <f>VLOOKUP(B804,NCE!$B$13:$N$1145,11,FALSE)</f>
        <v>147.87640449438203</v>
      </c>
      <c r="E804" t="s">
        <v>894</v>
      </c>
      <c r="F804" t="str">
        <f>IFERROR(VLOOKUP(B804,NCE!$B$14:$J$1145,9,0),"")</f>
        <v>Annual</v>
      </c>
      <c r="G804" t="str">
        <f>IFERROR(VLOOKUP(B804,NCE!B:K,8,FALSE),"")</f>
        <v>P1YA</v>
      </c>
      <c r="H804" t="s">
        <v>12</v>
      </c>
    </row>
    <row r="805" spans="2:8" hidden="1" x14ac:dyDescent="0.35">
      <c r="B805" t="s">
        <v>1067</v>
      </c>
      <c r="C805" t="str">
        <f>VLOOKUP(B805,NCE!$B$13:$H$1145,7,FALSE)</f>
        <v>Microsoft Teams Calling Plan pay-as-you-go (country zone 1)</v>
      </c>
      <c r="D805">
        <f>VLOOKUP(B805,NCE!$B$13:$N$1145,11,FALSE)</f>
        <v>184.85393258426967</v>
      </c>
      <c r="E805" t="s">
        <v>894</v>
      </c>
      <c r="F805" t="str">
        <f>IFERROR(VLOOKUP(B805,NCE!$B$14:$J$1145,9,0),"")</f>
        <v>Annual</v>
      </c>
      <c r="G805" t="str">
        <f>IFERROR(VLOOKUP(B805,NCE!B:K,8,FALSE),"")</f>
        <v>P1YA</v>
      </c>
      <c r="H805" t="s">
        <v>12</v>
      </c>
    </row>
    <row r="806" spans="2:8" hidden="1" x14ac:dyDescent="0.35">
      <c r="B806" t="s">
        <v>1068</v>
      </c>
      <c r="C806" t="str">
        <f>VLOOKUP(B806,NCE!$B$13:$H$1145,7,FALSE)</f>
        <v>Microsoft Teams Calling Plan pay-as-you-go (country zone 1)</v>
      </c>
      <c r="D806">
        <f>VLOOKUP(B806,NCE!$B$13:$N$1145,11,FALSE)</f>
        <v>16.181647940074907</v>
      </c>
      <c r="E806" t="s">
        <v>894</v>
      </c>
      <c r="F806" t="str">
        <f>IFERROR(VLOOKUP(B806,NCE!$B$14:$J$1145,9,0),"")</f>
        <v>Monthly</v>
      </c>
      <c r="G806" t="str">
        <f>IFERROR(VLOOKUP(B806,NCE!B:K,8,FALSE),"")</f>
        <v>P1YM</v>
      </c>
      <c r="H806" t="s">
        <v>12</v>
      </c>
    </row>
    <row r="807" spans="2:8" hidden="1" x14ac:dyDescent="0.35">
      <c r="B807" t="s">
        <v>1069</v>
      </c>
      <c r="C807" t="str">
        <f>VLOOKUP(B807,NCE!$B$13:$H$1145,7,FALSE)</f>
        <v>Microsoft Teams Calling Plan pay-as-you-go (country zone 2)</v>
      </c>
      <c r="D807">
        <f>VLOOKUP(B807,NCE!$B$13:$N$1145,11,FALSE)</f>
        <v>276.47191011235952</v>
      </c>
      <c r="E807" t="s">
        <v>894</v>
      </c>
      <c r="F807" t="str">
        <f>IFERROR(VLOOKUP(B807,NCE!$B$14:$J$1145,9,0),"")</f>
        <v>Annual</v>
      </c>
      <c r="G807" t="str">
        <f>IFERROR(VLOOKUP(B807,NCE!B:K,8,FALSE),"")</f>
        <v>P1YA</v>
      </c>
      <c r="H807" t="s">
        <v>12</v>
      </c>
    </row>
    <row r="808" spans="2:8" hidden="1" x14ac:dyDescent="0.35">
      <c r="B808" t="s">
        <v>1070</v>
      </c>
      <c r="C808" t="str">
        <f>VLOOKUP(B808,NCE!$B$13:$H$1145,7,FALSE)</f>
        <v>Microsoft Teams Calling Plan pay-as-you-go (country zone 2)</v>
      </c>
      <c r="D808">
        <f>VLOOKUP(B808,NCE!$B$13:$N$1145,11,FALSE)</f>
        <v>24.191011235955056</v>
      </c>
      <c r="E808" t="s">
        <v>894</v>
      </c>
      <c r="F808" t="str">
        <f>IFERROR(VLOOKUP(B808,NCE!$B$14:$J$1145,9,0),"")</f>
        <v>Monthly</v>
      </c>
      <c r="G808" t="str">
        <f>IFERROR(VLOOKUP(B808,NCE!B:K,8,FALSE),"")</f>
        <v>P1YM</v>
      </c>
      <c r="H808" t="s">
        <v>12</v>
      </c>
    </row>
    <row r="809" spans="2:8" hidden="1" x14ac:dyDescent="0.35">
      <c r="B809" t="s">
        <v>1071</v>
      </c>
      <c r="C809" t="str">
        <f>VLOOKUP(B809,NCE!$B$13:$H$1145,7,FALSE)</f>
        <v>Teams Phone with domestic calling (country zone 2)</v>
      </c>
      <c r="D809">
        <f>VLOOKUP(B809,NCE!$B$13:$N$1145,11,FALSE)</f>
        <v>162.02247191011236</v>
      </c>
      <c r="E809" t="s">
        <v>894</v>
      </c>
      <c r="F809" t="str">
        <f>IFERROR(VLOOKUP(B809,NCE!$B$14:$J$1145,9,0),"")</f>
        <v>Monthly</v>
      </c>
      <c r="G809" t="str">
        <f>IFERROR(VLOOKUP(B809,NCE!B:K,8,FALSE),"")</f>
        <v>P1MM</v>
      </c>
      <c r="H809" t="s">
        <v>12</v>
      </c>
    </row>
    <row r="810" spans="2:8" hidden="1" x14ac:dyDescent="0.35">
      <c r="B810" t="s">
        <v>1072</v>
      </c>
      <c r="C810" t="str">
        <f>VLOOKUP(B810,NCE!$B$13:$H$1145,7,FALSE)</f>
        <v>Teams Phone with domestic calling (country zone 2)</v>
      </c>
      <c r="D810">
        <f>VLOOKUP(B810,NCE!$B$13:$N$1145,11,FALSE)</f>
        <v>1620.2696629213483</v>
      </c>
      <c r="E810" t="s">
        <v>894</v>
      </c>
      <c r="F810" t="str">
        <f>IFERROR(VLOOKUP(B810,NCE!$B$14:$J$1145,9,0),"")</f>
        <v>Annual</v>
      </c>
      <c r="G810" t="str">
        <f>IFERROR(VLOOKUP(B810,NCE!B:K,8,FALSE),"")</f>
        <v>P1YA</v>
      </c>
      <c r="H810" t="s">
        <v>12</v>
      </c>
    </row>
    <row r="811" spans="2:8" hidden="1" x14ac:dyDescent="0.35">
      <c r="B811" t="s">
        <v>1073</v>
      </c>
      <c r="C811" t="str">
        <f>VLOOKUP(B811,NCE!$B$13:$H$1145,7,FALSE)</f>
        <v>Teams Phone with domestic calling (country zone 2)</v>
      </c>
      <c r="D811">
        <f>VLOOKUP(B811,NCE!$B$13:$N$1145,11,FALSE)</f>
        <v>141.77434456928839</v>
      </c>
      <c r="E811" t="s">
        <v>894</v>
      </c>
      <c r="F811" t="str">
        <f>IFERROR(VLOOKUP(B811,NCE!$B$14:$J$1145,9,0),"")</f>
        <v>Monthly</v>
      </c>
      <c r="G811" t="str">
        <f>IFERROR(VLOOKUP(B811,NCE!B:K,8,FALSE),"")</f>
        <v>P1YM</v>
      </c>
      <c r="H811" t="s">
        <v>12</v>
      </c>
    </row>
    <row r="812" spans="2:8" hidden="1" x14ac:dyDescent="0.35">
      <c r="B812" t="s">
        <v>1074</v>
      </c>
      <c r="C812" t="str">
        <f>VLOOKUP(B812,NCE!$B$13:$H$1145,7,FALSE)</f>
        <v>Teams Phone with domestic calling (country zone 1 - UK/Canada)</v>
      </c>
      <c r="D812">
        <f>VLOOKUP(B812,NCE!$B$13:$N$1145,11,FALSE)</f>
        <v>125.12359550561797</v>
      </c>
      <c r="E812" t="s">
        <v>894</v>
      </c>
      <c r="F812" t="str">
        <f>IFERROR(VLOOKUP(B812,NCE!$B$14:$J$1145,9,0),"")</f>
        <v>Monthly</v>
      </c>
      <c r="G812" t="str">
        <f>IFERROR(VLOOKUP(B812,NCE!B:K,8,FALSE),"")</f>
        <v>P1MM</v>
      </c>
      <c r="H812" t="s">
        <v>12</v>
      </c>
    </row>
    <row r="813" spans="2:8" hidden="1" x14ac:dyDescent="0.35">
      <c r="B813" t="s">
        <v>1075</v>
      </c>
      <c r="C813" t="str">
        <f>VLOOKUP(B813,NCE!$B$13:$H$1145,7,FALSE)</f>
        <v>Teams Phone with domestic calling (country zone 1 - UK/Canada)</v>
      </c>
      <c r="D813">
        <f>VLOOKUP(B813,NCE!$B$13:$N$1145,11,FALSE)</f>
        <v>1251.2022471910111</v>
      </c>
      <c r="E813" t="s">
        <v>894</v>
      </c>
      <c r="F813" t="str">
        <f>IFERROR(VLOOKUP(B813,NCE!$B$14:$J$1145,9,0),"")</f>
        <v>Annual</v>
      </c>
      <c r="G813" t="str">
        <f>IFERROR(VLOOKUP(B813,NCE!B:K,8,FALSE),"")</f>
        <v>P1YA</v>
      </c>
      <c r="H813" t="s">
        <v>12</v>
      </c>
    </row>
    <row r="814" spans="2:8" hidden="1" x14ac:dyDescent="0.35">
      <c r="B814" t="s">
        <v>1076</v>
      </c>
      <c r="C814" t="str">
        <f>VLOOKUP(B814,NCE!$B$13:$H$1145,7,FALSE)</f>
        <v>Teams Phone with domestic calling (country zone 1 - UK/Canada)</v>
      </c>
      <c r="D814">
        <f>VLOOKUP(B814,NCE!$B$13:$N$1145,11,FALSE)</f>
        <v>109.47846441947566</v>
      </c>
      <c r="E814" t="s">
        <v>894</v>
      </c>
      <c r="F814" t="str">
        <f>IFERROR(VLOOKUP(B814,NCE!$B$14:$J$1145,9,0),"")</f>
        <v>Monthly</v>
      </c>
      <c r="G814" t="str">
        <f>IFERROR(VLOOKUP(B814,NCE!B:K,8,FALSE),"")</f>
        <v>P1YM</v>
      </c>
      <c r="H814" t="s">
        <v>12</v>
      </c>
    </row>
    <row r="815" spans="2:8" hidden="1" x14ac:dyDescent="0.35">
      <c r="B815" t="s">
        <v>1077</v>
      </c>
      <c r="C815" t="str">
        <f>VLOOKUP(B815,NCE!$B$13:$H$1145,7,FALSE)</f>
        <v>Microsoft Teams Rooms Pro</v>
      </c>
      <c r="D815">
        <f>VLOOKUP(B815,NCE!$B$13:$N$1145,11,FALSE)</f>
        <v>294.4831460674157</v>
      </c>
      <c r="E815" t="s">
        <v>894</v>
      </c>
      <c r="F815" t="str">
        <f>IFERROR(VLOOKUP(B815,NCE!$B$14:$J$1145,9,0),"")</f>
        <v>Monthly</v>
      </c>
      <c r="G815" t="str">
        <f>IFERROR(VLOOKUP(B815,NCE!B:K,8,FALSE),"")</f>
        <v>P1MM</v>
      </c>
      <c r="H815" t="s">
        <v>12</v>
      </c>
    </row>
    <row r="816" spans="2:8" hidden="1" x14ac:dyDescent="0.35">
      <c r="B816" t="s">
        <v>1078</v>
      </c>
      <c r="C816" t="str">
        <f>VLOOKUP(B816,NCE!$B$13:$H$1145,7,FALSE)</f>
        <v>Microsoft Teams Rooms Pro</v>
      </c>
      <c r="D816">
        <f>VLOOKUP(B816,NCE!$B$13:$N$1145,11,FALSE)</f>
        <v>257.66853932584269</v>
      </c>
      <c r="E816" t="s">
        <v>894</v>
      </c>
      <c r="F816" t="str">
        <f>IFERROR(VLOOKUP(B816,NCE!$B$14:$J$1145,9,0),"")</f>
        <v>Monthly</v>
      </c>
      <c r="G816" t="str">
        <f>IFERROR(VLOOKUP(B816,NCE!B:K,8,FALSE),"")</f>
        <v>P1YM</v>
      </c>
      <c r="H816" t="s">
        <v>12</v>
      </c>
    </row>
    <row r="817" spans="2:8" hidden="1" x14ac:dyDescent="0.35">
      <c r="B817" t="s">
        <v>1080</v>
      </c>
      <c r="C817" t="str">
        <f>VLOOKUP(B817,NCE!$B$13:$H$1145,7,FALSE)</f>
        <v>Microsoft Teams Rooms Pro without Audio Conferencing</v>
      </c>
      <c r="D817">
        <f>VLOOKUP(B817,NCE!$B$13:$N$1145,11,FALSE)</f>
        <v>257.66853932584269</v>
      </c>
      <c r="E817" t="s">
        <v>894</v>
      </c>
      <c r="F817" t="str">
        <f>IFERROR(VLOOKUP(B817,NCE!$B$14:$J$1145,9,0),"")</f>
        <v>Monthly</v>
      </c>
      <c r="G817" t="str">
        <f>IFERROR(VLOOKUP(B817,NCE!B:K,8,FALSE),"")</f>
        <v>P1YM</v>
      </c>
      <c r="H817" t="s">
        <v>12</v>
      </c>
    </row>
    <row r="818" spans="2:8" hidden="1" x14ac:dyDescent="0.35">
      <c r="B818" t="s">
        <v>1081</v>
      </c>
      <c r="C818" t="str">
        <f>VLOOKUP(B818,NCE!$B$13:$H$1145,7,FALSE)</f>
        <v>Microsoft Teams Rooms Pro without Audio Conferencing</v>
      </c>
      <c r="D818">
        <f>VLOOKUP(B818,NCE!$B$13:$N$1145,11,FALSE)</f>
        <v>2944.7752808988762</v>
      </c>
      <c r="E818" t="s">
        <v>894</v>
      </c>
      <c r="F818" t="str">
        <f>IFERROR(VLOOKUP(B818,NCE!$B$14:$J$1145,9,0),"")</f>
        <v>Annual</v>
      </c>
      <c r="G818" t="str">
        <f>IFERROR(VLOOKUP(B818,NCE!B:K,8,FALSE),"")</f>
        <v>P1YA</v>
      </c>
      <c r="H818" t="s">
        <v>12</v>
      </c>
    </row>
    <row r="819" spans="2:8" hidden="1" x14ac:dyDescent="0.35">
      <c r="B819" t="s">
        <v>1082</v>
      </c>
      <c r="C819" t="str">
        <f>VLOOKUP(B819,NCE!$B$13:$H$1145,7,FALSE)</f>
        <v>Power Apps Premium (2000 seat min)</v>
      </c>
      <c r="D819">
        <f>VLOOKUP(B819,NCE!$B$13:$N$1145,11,FALSE)</f>
        <v>72.467228464419478</v>
      </c>
      <c r="E819" t="s">
        <v>894</v>
      </c>
      <c r="F819" t="str">
        <f>IFERROR(VLOOKUP(B819,NCE!$B$14:$J$1145,9,0),"")</f>
        <v>Monthly</v>
      </c>
      <c r="G819" t="str">
        <f>IFERROR(VLOOKUP(B819,NCE!B:K,8,FALSE),"")</f>
        <v>P1YM</v>
      </c>
      <c r="H819" t="s">
        <v>12</v>
      </c>
    </row>
    <row r="820" spans="2:8" hidden="1" x14ac:dyDescent="0.35">
      <c r="B820" t="s">
        <v>1083</v>
      </c>
      <c r="C820" t="str">
        <f>VLOOKUP(B820,NCE!$B$13:$H$1145,7,FALSE)</f>
        <v>Power Apps Premium (2000 seat min)</v>
      </c>
      <c r="D820">
        <f>VLOOKUP(B820,NCE!$B$13:$N$1145,11,FALSE)</f>
        <v>828.21348314606746</v>
      </c>
      <c r="E820" t="s">
        <v>894</v>
      </c>
      <c r="F820" t="str">
        <f>IFERROR(VLOOKUP(B820,NCE!$B$14:$J$1145,9,0),"")</f>
        <v>Annual</v>
      </c>
      <c r="G820" t="str">
        <f>IFERROR(VLOOKUP(B820,NCE!B:K,8,FALSE),"")</f>
        <v>P1YA</v>
      </c>
      <c r="H820" t="s">
        <v>12</v>
      </c>
    </row>
    <row r="821" spans="2:8" hidden="1" x14ac:dyDescent="0.35">
      <c r="B821" t="s">
        <v>739</v>
      </c>
      <c r="C821" t="str">
        <f>VLOOKUP(B821,NCE!$B$13:$H$1145,7,FALSE)</f>
        <v>Power Automate per user plan</v>
      </c>
      <c r="D821">
        <f>VLOOKUP(B821,NCE!$B$13:$N$1145,11,FALSE)</f>
        <v>103.55056179775281</v>
      </c>
      <c r="E821" t="s">
        <v>894</v>
      </c>
      <c r="F821" t="str">
        <f>IFERROR(VLOOKUP(B821,NCE!$B$14:$J$1145,9,0),"")</f>
        <v>Monthly</v>
      </c>
      <c r="G821" t="str">
        <f>IFERROR(VLOOKUP(B821,NCE!B:K,8,FALSE),"")</f>
        <v>P1MM</v>
      </c>
      <c r="H821" t="s">
        <v>12</v>
      </c>
    </row>
    <row r="822" spans="2:8" hidden="1" x14ac:dyDescent="0.35">
      <c r="B822" t="s">
        <v>741</v>
      </c>
      <c r="C822" t="str">
        <f>VLOOKUP(B822,NCE!$B$13:$H$1145,7,FALSE)</f>
        <v>Power Automate per user plan</v>
      </c>
      <c r="D822">
        <f>VLOOKUP(B822,NCE!$B$13:$N$1145,11,FALSE)</f>
        <v>1035.5730337078651</v>
      </c>
      <c r="E822" t="s">
        <v>894</v>
      </c>
      <c r="F822" t="str">
        <f>IFERROR(VLOOKUP(B822,NCE!$B$14:$J$1145,9,0),"")</f>
        <v>Annual</v>
      </c>
      <c r="G822" t="str">
        <f>IFERROR(VLOOKUP(B822,NCE!B:K,8,FALSE),"")</f>
        <v>P1YA</v>
      </c>
      <c r="H822" t="s">
        <v>12</v>
      </c>
    </row>
    <row r="823" spans="2:8" hidden="1" x14ac:dyDescent="0.35">
      <c r="B823" t="s">
        <v>740</v>
      </c>
      <c r="C823" t="str">
        <f>VLOOKUP(B823,NCE!$B$13:$H$1145,7,FALSE)</f>
        <v>Power Automate per user plan</v>
      </c>
      <c r="D823">
        <f>VLOOKUP(B823,NCE!$B$13:$N$1145,11,FALSE)</f>
        <v>90.617977528089895</v>
      </c>
      <c r="E823" t="s">
        <v>894</v>
      </c>
      <c r="F823" t="str">
        <f>IFERROR(VLOOKUP(B823,NCE!$B$14:$J$1145,9,0),"")</f>
        <v>Monthly</v>
      </c>
      <c r="G823" t="str">
        <f>IFERROR(VLOOKUP(B823,NCE!B:K,8,FALSE),"")</f>
        <v>P1YM</v>
      </c>
      <c r="H823" t="s">
        <v>12</v>
      </c>
    </row>
    <row r="824" spans="2:8" hidden="1" x14ac:dyDescent="0.35">
      <c r="B824" t="s">
        <v>1084</v>
      </c>
      <c r="C824" t="str">
        <f>VLOOKUP(B824,NCE!$B$13:$H$1145,7,FALSE)</f>
        <v>Power Pages anonymous users T3 min 200 units - 500 users/per site/month capacity pack</v>
      </c>
      <c r="D824">
        <f>VLOOKUP(B824,NCE!$B$13:$N$1145,11,FALSE)</f>
        <v>1840.1685393258426</v>
      </c>
      <c r="E824" t="s">
        <v>894</v>
      </c>
      <c r="F824" t="str">
        <f>IFERROR(VLOOKUP(B824,NCE!$B$14:$J$1145,9,0),"")</f>
        <v>Annual</v>
      </c>
      <c r="G824" t="str">
        <f>IFERROR(VLOOKUP(B824,NCE!B:K,8,FALSE),"")</f>
        <v>P1YA</v>
      </c>
      <c r="H824" t="s">
        <v>12</v>
      </c>
    </row>
    <row r="825" spans="2:8" hidden="1" x14ac:dyDescent="0.35">
      <c r="B825" t="s">
        <v>1085</v>
      </c>
      <c r="C825" t="str">
        <f>VLOOKUP(B825,NCE!$B$13:$H$1145,7,FALSE)</f>
        <v>Power Pages anonymous users T3 min 200 units - 500 users/per site/month capacity pack</v>
      </c>
      <c r="D825">
        <f>VLOOKUP(B825,NCE!$B$13:$N$1145,11,FALSE)</f>
        <v>184.03370786516854</v>
      </c>
      <c r="E825" t="s">
        <v>894</v>
      </c>
      <c r="F825" t="str">
        <f>IFERROR(VLOOKUP(B825,NCE!$B$14:$J$1145,9,0),"")</f>
        <v>Monthly</v>
      </c>
      <c r="G825" t="str">
        <f>IFERROR(VLOOKUP(B825,NCE!B:K,8,FALSE),"")</f>
        <v>P1MM</v>
      </c>
      <c r="H825" t="s">
        <v>12</v>
      </c>
    </row>
    <row r="826" spans="2:8" hidden="1" x14ac:dyDescent="0.35">
      <c r="B826" t="s">
        <v>1086</v>
      </c>
      <c r="C826" t="str">
        <f>VLOOKUP(B826,NCE!$B$13:$H$1145,7,FALSE)</f>
        <v>Power Pages anonymous users T3 min 200 units - 500 users/per site/month capacity pack</v>
      </c>
      <c r="D826">
        <f>VLOOKUP(B826,NCE!$B$13:$N$1145,11,FALSE)</f>
        <v>161.00842696629212</v>
      </c>
      <c r="E826" t="s">
        <v>894</v>
      </c>
      <c r="F826" t="str">
        <f>IFERROR(VLOOKUP(B826,NCE!$B$14:$J$1145,9,0),"")</f>
        <v>Monthly</v>
      </c>
      <c r="G826" t="str">
        <f>IFERROR(VLOOKUP(B826,NCE!B:K,8,FALSE),"")</f>
        <v>P1YM</v>
      </c>
      <c r="H826" t="s">
        <v>12</v>
      </c>
    </row>
    <row r="827" spans="2:8" hidden="1" x14ac:dyDescent="0.35">
      <c r="B827" t="s">
        <v>1087</v>
      </c>
      <c r="C827" t="str">
        <f>VLOOKUP(B827,NCE!$B$13:$H$1145,7,FALSE)</f>
        <v>Power Pages anonymous users T1 500 users/per site/month capacity pack</v>
      </c>
      <c r="D827">
        <f>VLOOKUP(B827,NCE!$B$13:$N$1145,11,FALSE)</f>
        <v>5521.7865168539329</v>
      </c>
      <c r="E827" t="s">
        <v>894</v>
      </c>
      <c r="F827" t="str">
        <f>IFERROR(VLOOKUP(B827,NCE!$B$14:$J$1145,9,0),"")</f>
        <v>Annual</v>
      </c>
      <c r="G827" t="str">
        <f>IFERROR(VLOOKUP(B827,NCE!B:K,8,FALSE),"")</f>
        <v>P1YA</v>
      </c>
      <c r="H827" t="s">
        <v>12</v>
      </c>
    </row>
    <row r="828" spans="2:8" hidden="1" x14ac:dyDescent="0.35">
      <c r="B828" t="s">
        <v>1088</v>
      </c>
      <c r="C828" t="str">
        <f>VLOOKUP(B828,NCE!$B$13:$H$1145,7,FALSE)</f>
        <v>Power Pages anonymous users T1 500 users/per site/month capacity pack</v>
      </c>
      <c r="D828">
        <f>VLOOKUP(B828,NCE!$B$13:$N$1145,11,FALSE)</f>
        <v>552.17977528089887</v>
      </c>
      <c r="E828" t="s">
        <v>894</v>
      </c>
      <c r="F828" t="str">
        <f>IFERROR(VLOOKUP(B828,NCE!$B$14:$J$1145,9,0),"")</f>
        <v>Monthly</v>
      </c>
      <c r="G828" t="str">
        <f>IFERROR(VLOOKUP(B828,NCE!B:K,8,FALSE),"")</f>
        <v>P1MM</v>
      </c>
      <c r="H828" t="s">
        <v>12</v>
      </c>
    </row>
    <row r="829" spans="2:8" hidden="1" x14ac:dyDescent="0.35">
      <c r="B829" t="s">
        <v>1089</v>
      </c>
      <c r="C829" t="str">
        <f>VLOOKUP(B829,NCE!$B$13:$H$1145,7,FALSE)</f>
        <v>Power Pages anonymous users T1 500 users/per site/month capacity pack</v>
      </c>
      <c r="D829">
        <f>VLOOKUP(B829,NCE!$B$13:$N$1145,11,FALSE)</f>
        <v>483.16104868913857</v>
      </c>
      <c r="E829" t="s">
        <v>894</v>
      </c>
      <c r="F829" t="str">
        <f>IFERROR(VLOOKUP(B829,NCE!$B$14:$J$1145,9,0),"")</f>
        <v>Monthly</v>
      </c>
      <c r="G829" t="str">
        <f>IFERROR(VLOOKUP(B829,NCE!B:K,8,FALSE),"")</f>
        <v>P1YM</v>
      </c>
      <c r="H829" t="s">
        <v>12</v>
      </c>
    </row>
    <row r="830" spans="2:8" hidden="1" x14ac:dyDescent="0.35">
      <c r="B830" t="s">
        <v>1090</v>
      </c>
      <c r="C830" t="str">
        <f>VLOOKUP(B830,NCE!$B$13:$H$1145,7,FALSE)</f>
        <v>Power Pages anonymous users T2 min 20 units - 500 users/per site/month capacity pack</v>
      </c>
      <c r="D830">
        <f>VLOOKUP(B830,NCE!$B$13:$N$1145,11,FALSE)</f>
        <v>2760.8988764044943</v>
      </c>
      <c r="E830" t="s">
        <v>894</v>
      </c>
      <c r="F830" t="str">
        <f>IFERROR(VLOOKUP(B830,NCE!$B$14:$J$1145,9,0),"")</f>
        <v>Annual</v>
      </c>
      <c r="G830" t="str">
        <f>IFERROR(VLOOKUP(B830,NCE!B:K,8,FALSE),"")</f>
        <v>P1YA</v>
      </c>
      <c r="H830" t="s">
        <v>12</v>
      </c>
    </row>
    <row r="831" spans="2:8" hidden="1" x14ac:dyDescent="0.35">
      <c r="B831" t="s">
        <v>1091</v>
      </c>
      <c r="C831" t="str">
        <f>VLOOKUP(B831,NCE!$B$13:$H$1145,7,FALSE)</f>
        <v>Power Pages anonymous users T2 min 20 units - 500 users/per site/month capacity pack</v>
      </c>
      <c r="D831">
        <f>VLOOKUP(B831,NCE!$B$13:$N$1145,11,FALSE)</f>
        <v>276.07865168539325</v>
      </c>
      <c r="E831" t="s">
        <v>894</v>
      </c>
      <c r="F831" t="str">
        <f>IFERROR(VLOOKUP(B831,NCE!$B$14:$J$1145,9,0),"")</f>
        <v>Monthly</v>
      </c>
      <c r="G831" t="str">
        <f>IFERROR(VLOOKUP(B831,NCE!B:K,8,FALSE),"")</f>
        <v>P1MM</v>
      </c>
      <c r="H831" t="s">
        <v>12</v>
      </c>
    </row>
    <row r="832" spans="2:8" hidden="1" x14ac:dyDescent="0.35">
      <c r="B832" t="s">
        <v>1092</v>
      </c>
      <c r="C832" t="str">
        <f>VLOOKUP(B832,NCE!$B$13:$H$1145,7,FALSE)</f>
        <v>Power Pages anonymous users T2 min 20 units - 500 users/per site/month capacity pack</v>
      </c>
      <c r="D832">
        <f>VLOOKUP(B832,NCE!$B$13:$N$1145,11,FALSE)</f>
        <v>241.58052434456928</v>
      </c>
      <c r="E832" t="s">
        <v>894</v>
      </c>
      <c r="F832" t="str">
        <f>IFERROR(VLOOKUP(B832,NCE!$B$14:$J$1145,9,0),"")</f>
        <v>Monthly</v>
      </c>
      <c r="G832" t="str">
        <f>IFERROR(VLOOKUP(B832,NCE!B:K,8,FALSE),"")</f>
        <v>P1YM</v>
      </c>
      <c r="H832" t="s">
        <v>12</v>
      </c>
    </row>
    <row r="833" spans="2:8" hidden="1" x14ac:dyDescent="0.35">
      <c r="B833" t="s">
        <v>1093</v>
      </c>
      <c r="C833" t="str">
        <f>VLOOKUP(B833,NCE!$B$13:$H$1145,7,FALSE)</f>
        <v>Power Pages authenticated users T1 100 users/per site/month capacity pack</v>
      </c>
      <c r="D833">
        <f>VLOOKUP(B833,NCE!$B$13:$N$1145,11,FALSE)</f>
        <v>14725.191011235955</v>
      </c>
      <c r="E833" t="s">
        <v>894</v>
      </c>
      <c r="F833" t="str">
        <f>IFERROR(VLOOKUP(B833,NCE!$B$14:$J$1145,9,0),"")</f>
        <v>Annual</v>
      </c>
      <c r="G833" t="str">
        <f>IFERROR(VLOOKUP(B833,NCE!B:K,8,FALSE),"")</f>
        <v>P1YA</v>
      </c>
      <c r="H833" t="s">
        <v>12</v>
      </c>
    </row>
    <row r="834" spans="2:8" hidden="1" x14ac:dyDescent="0.35">
      <c r="B834" t="s">
        <v>1094</v>
      </c>
      <c r="C834" t="str">
        <f>VLOOKUP(B834,NCE!$B$13:$H$1145,7,FALSE)</f>
        <v>Power Pages authenticated users T1 100 users/per site/month capacity pack</v>
      </c>
      <c r="D834">
        <f>VLOOKUP(B834,NCE!$B$13:$N$1145,11,FALSE)</f>
        <v>1472.5280898876404</v>
      </c>
      <c r="E834" t="s">
        <v>894</v>
      </c>
      <c r="F834" t="str">
        <f>IFERROR(VLOOKUP(B834,NCE!$B$14:$J$1145,9,0),"")</f>
        <v>Monthly</v>
      </c>
      <c r="G834" t="str">
        <f>IFERROR(VLOOKUP(B834,NCE!B:K,8,FALSE),"")</f>
        <v>P1MM</v>
      </c>
      <c r="H834" t="s">
        <v>12</v>
      </c>
    </row>
    <row r="835" spans="2:8" hidden="1" x14ac:dyDescent="0.35">
      <c r="B835" t="s">
        <v>1095</v>
      </c>
      <c r="C835" t="str">
        <f>VLOOKUP(B835,NCE!$B$13:$H$1145,7,FALSE)</f>
        <v>Power Pages authenticated users T1 100 users/per site/month capacity pack</v>
      </c>
      <c r="D835">
        <f>VLOOKUP(B835,NCE!$B$13:$N$1145,11,FALSE)</f>
        <v>1288.4485018726591</v>
      </c>
      <c r="E835" t="s">
        <v>894</v>
      </c>
      <c r="F835" t="str">
        <f>IFERROR(VLOOKUP(B835,NCE!$B$14:$J$1145,9,0),"")</f>
        <v>Monthly</v>
      </c>
      <c r="G835" t="str">
        <f>IFERROR(VLOOKUP(B835,NCE!B:K,8,FALSE),"")</f>
        <v>P1YM</v>
      </c>
      <c r="H835" t="s">
        <v>12</v>
      </c>
    </row>
    <row r="836" spans="2:8" hidden="1" x14ac:dyDescent="0.35">
      <c r="B836" t="s">
        <v>1096</v>
      </c>
      <c r="C836" t="str">
        <f>VLOOKUP(B836,NCE!$B$13:$H$1145,7,FALSE)</f>
        <v>Power Pages authenticated users T3 min 1,000 units - 100 users/per site/month capacity pack</v>
      </c>
      <c r="D836">
        <f>VLOOKUP(B836,NCE!$B$13:$N$1145,11,FALSE)</f>
        <v>3681.6179775280898</v>
      </c>
      <c r="E836" t="s">
        <v>894</v>
      </c>
      <c r="F836" t="str">
        <f>IFERROR(VLOOKUP(B836,NCE!$B$14:$J$1145,9,0),"")</f>
        <v>Annual</v>
      </c>
      <c r="G836" t="str">
        <f>IFERROR(VLOOKUP(B836,NCE!B:K,8,FALSE),"")</f>
        <v>P1YA</v>
      </c>
      <c r="H836" t="s">
        <v>12</v>
      </c>
    </row>
    <row r="837" spans="2:8" hidden="1" x14ac:dyDescent="0.35">
      <c r="B837" t="s">
        <v>1097</v>
      </c>
      <c r="C837" t="str">
        <f>VLOOKUP(B837,NCE!$B$13:$H$1145,7,FALSE)</f>
        <v>Power Pages authenticated users T3 min 1,000 units - 100 users/per site/month capacity pack</v>
      </c>
      <c r="D837">
        <f>VLOOKUP(B837,NCE!$B$13:$N$1145,11,FALSE)</f>
        <v>368.15730337078656</v>
      </c>
      <c r="E837" t="s">
        <v>894</v>
      </c>
      <c r="F837" t="str">
        <f>IFERROR(VLOOKUP(B837,NCE!$B$14:$J$1145,9,0),"")</f>
        <v>Monthly</v>
      </c>
      <c r="G837" t="str">
        <f>IFERROR(VLOOKUP(B837,NCE!B:K,8,FALSE),"")</f>
        <v>P1MM</v>
      </c>
      <c r="H837" t="s">
        <v>12</v>
      </c>
    </row>
    <row r="838" spans="2:8" hidden="1" x14ac:dyDescent="0.35">
      <c r="B838" t="s">
        <v>1098</v>
      </c>
      <c r="C838" t="str">
        <f>VLOOKUP(B838,NCE!$B$13:$H$1145,7,FALSE)</f>
        <v>Power Pages authenticated users T3 min 1,000 units - 100 users/per site/month capacity pack</v>
      </c>
      <c r="D838">
        <f>VLOOKUP(B838,NCE!$B$13:$N$1145,11,FALSE)</f>
        <v>322.13951310861421</v>
      </c>
      <c r="E838" t="s">
        <v>894</v>
      </c>
      <c r="F838" t="str">
        <f>IFERROR(VLOOKUP(B838,NCE!$B$14:$J$1145,9,0),"")</f>
        <v>Monthly</v>
      </c>
      <c r="G838" t="str">
        <f>IFERROR(VLOOKUP(B838,NCE!B:K,8,FALSE),"")</f>
        <v>P1YM</v>
      </c>
      <c r="H838" t="s">
        <v>12</v>
      </c>
    </row>
    <row r="839" spans="2:8" hidden="1" x14ac:dyDescent="0.35">
      <c r="B839" t="s">
        <v>1099</v>
      </c>
      <c r="C839" t="str">
        <f>VLOOKUP(B839,NCE!$B$13:$H$1145,7,FALSE)</f>
        <v>Power Pages authenticated users T2 min 100 units - 100 users/per site/month capacity pack</v>
      </c>
      <c r="D839">
        <f>VLOOKUP(B839,NCE!$B$13:$N$1145,11,FALSE)</f>
        <v>5521.7865168539329</v>
      </c>
      <c r="E839" t="s">
        <v>894</v>
      </c>
      <c r="F839" t="str">
        <f>IFERROR(VLOOKUP(B839,NCE!$B$14:$J$1145,9,0),"")</f>
        <v>Annual</v>
      </c>
      <c r="G839" t="str">
        <f>IFERROR(VLOOKUP(B839,NCE!B:K,8,FALSE),"")</f>
        <v>P1YA</v>
      </c>
      <c r="H839" t="s">
        <v>12</v>
      </c>
    </row>
    <row r="840" spans="2:8" hidden="1" x14ac:dyDescent="0.35">
      <c r="B840" t="s">
        <v>1100</v>
      </c>
      <c r="C840" t="str">
        <f>VLOOKUP(B840,NCE!$B$13:$H$1145,7,FALSE)</f>
        <v>Power Pages authenticated users T2 min 100 units - 100 users/per site/month capacity pack</v>
      </c>
      <c r="D840">
        <f>VLOOKUP(B840,NCE!$B$13:$N$1145,11,FALSE)</f>
        <v>552.17977528089887</v>
      </c>
      <c r="E840" t="s">
        <v>894</v>
      </c>
      <c r="F840" t="str">
        <f>IFERROR(VLOOKUP(B840,NCE!$B$14:$J$1145,9,0),"")</f>
        <v>Monthly</v>
      </c>
      <c r="G840" t="str">
        <f>IFERROR(VLOOKUP(B840,NCE!B:K,8,FALSE),"")</f>
        <v>P1MM</v>
      </c>
      <c r="H840" t="s">
        <v>12</v>
      </c>
    </row>
    <row r="841" spans="2:8" hidden="1" x14ac:dyDescent="0.35">
      <c r="B841" t="s">
        <v>1101</v>
      </c>
      <c r="C841" t="str">
        <f>VLOOKUP(B841,NCE!$B$13:$H$1145,7,FALSE)</f>
        <v>Power Pages authenticated users T2 min 100 units - 100 users/per site/month capacity pack</v>
      </c>
      <c r="D841">
        <f>VLOOKUP(B841,NCE!$B$13:$N$1145,11,FALSE)</f>
        <v>483.16104868913857</v>
      </c>
      <c r="E841" t="s">
        <v>894</v>
      </c>
      <c r="F841" t="str">
        <f>IFERROR(VLOOKUP(B841,NCE!$B$14:$J$1145,9,0),"")</f>
        <v>Monthly</v>
      </c>
      <c r="G841" t="str">
        <f>IFERROR(VLOOKUP(B841,NCE!B:K,8,FALSE),"")</f>
        <v>P1YM</v>
      </c>
      <c r="H841" t="s">
        <v>12</v>
      </c>
    </row>
    <row r="842" spans="2:8" hidden="1" x14ac:dyDescent="0.35">
      <c r="B842" t="s">
        <v>1102</v>
      </c>
      <c r="C842" t="str">
        <f>VLOOKUP(B842,NCE!$B$13:$H$1145,7,FALSE)</f>
        <v>Priva Privacy Risk Management</v>
      </c>
      <c r="D842">
        <f>VLOOKUP(B842,NCE!$B$13:$N$1145,11,FALSE)</f>
        <v>32.176029962546814</v>
      </c>
      <c r="E842" t="s">
        <v>894</v>
      </c>
      <c r="F842" t="str">
        <f>IFERROR(VLOOKUP(B842,NCE!$B$14:$J$1145,9,0),"")</f>
        <v>Monthly</v>
      </c>
      <c r="G842" t="str">
        <f>IFERROR(VLOOKUP(B842,NCE!B:K,8,FALSE),"")</f>
        <v>P1YM</v>
      </c>
      <c r="H842" t="s">
        <v>12</v>
      </c>
    </row>
    <row r="843" spans="2:8" hidden="1" x14ac:dyDescent="0.35">
      <c r="B843" t="s">
        <v>1103</v>
      </c>
      <c r="C843" t="str">
        <f>VLOOKUP(B843,NCE!$B$13:$H$1145,7,FALSE)</f>
        <v>Priva Privacy Risk Management</v>
      </c>
      <c r="D843">
        <f>VLOOKUP(B843,NCE!$B$13:$N$1145,11,FALSE)</f>
        <v>36.786516853932589</v>
      </c>
      <c r="E843" t="s">
        <v>894</v>
      </c>
      <c r="F843" t="str">
        <f>IFERROR(VLOOKUP(B843,NCE!$B$14:$J$1145,9,0),"")</f>
        <v>Monthly</v>
      </c>
      <c r="G843" t="str">
        <f>IFERROR(VLOOKUP(B843,NCE!B:K,8,FALSE),"")</f>
        <v>P1MM</v>
      </c>
      <c r="H843" t="s">
        <v>12</v>
      </c>
    </row>
    <row r="844" spans="2:8" hidden="1" x14ac:dyDescent="0.35">
      <c r="B844" t="s">
        <v>1104</v>
      </c>
      <c r="C844" t="str">
        <f>VLOOKUP(B844,NCE!$B$13:$H$1145,7,FALSE)</f>
        <v>Priva Privacy Risk Management</v>
      </c>
      <c r="D844">
        <f>VLOOKUP(B844,NCE!$B$13:$N$1145,11,FALSE)</f>
        <v>367.77528089887642</v>
      </c>
      <c r="E844" t="s">
        <v>894</v>
      </c>
      <c r="F844" t="str">
        <f>IFERROR(VLOOKUP(B844,NCE!$B$14:$J$1145,9,0),"")</f>
        <v>Annual</v>
      </c>
      <c r="G844" t="str">
        <f>IFERROR(VLOOKUP(B844,NCE!B:K,8,FALSE),"")</f>
        <v>P1YA</v>
      </c>
      <c r="H844" t="s">
        <v>12</v>
      </c>
    </row>
    <row r="845" spans="2:8" hidden="1" x14ac:dyDescent="0.35">
      <c r="B845" t="s">
        <v>1105</v>
      </c>
      <c r="C845" t="str">
        <f>VLOOKUP(B845,NCE!$B$13:$H$1145,7,FALSE)</f>
        <v>Windows 365 Business 2 vCPU, 4 GB, 256 GB</v>
      </c>
      <c r="D845">
        <f>VLOOKUP(B845,NCE!$B$13:$N$1145,11,FALSE)</f>
        <v>255.09644194756552</v>
      </c>
      <c r="E845" t="s">
        <v>894</v>
      </c>
      <c r="F845" t="str">
        <f>IFERROR(VLOOKUP(B845,NCE!$B$14:$J$1145,9,0),"")</f>
        <v>Monthly</v>
      </c>
      <c r="G845" t="str">
        <f>IFERROR(VLOOKUP(B845,NCE!B:K,8,FALSE),"")</f>
        <v>P1YM</v>
      </c>
      <c r="H845" t="s">
        <v>12</v>
      </c>
    </row>
    <row r="846" spans="2:8" hidden="1" x14ac:dyDescent="0.35">
      <c r="B846" t="s">
        <v>1106</v>
      </c>
      <c r="C846" t="str">
        <f>VLOOKUP(B846,NCE!$B$13:$H$1145,7,FALSE)</f>
        <v>Windows 365 Business 2 vCPU, 4 GB, 256 GB</v>
      </c>
      <c r="D846">
        <f>VLOOKUP(B846,NCE!$B$13:$N$1145,11,FALSE)</f>
        <v>2915.3483146067415</v>
      </c>
      <c r="E846" t="s">
        <v>894</v>
      </c>
      <c r="F846" t="str">
        <f>IFERROR(VLOOKUP(B846,NCE!$B$14:$J$1145,9,0),"")</f>
        <v>Annual</v>
      </c>
      <c r="G846" t="str">
        <f>IFERROR(VLOOKUP(B846,NCE!B:K,8,FALSE),"")</f>
        <v>P1YA</v>
      </c>
      <c r="H846" t="s">
        <v>12</v>
      </c>
    </row>
    <row r="847" spans="2:8" hidden="1" x14ac:dyDescent="0.35">
      <c r="B847" t="s">
        <v>1107</v>
      </c>
      <c r="C847" t="str">
        <f>VLOOKUP(B847,NCE!$B$13:$H$1145,7,FALSE)</f>
        <v>Windows 365 Business 8 vCPU, 32 GB, 256 GB</v>
      </c>
      <c r="D847">
        <f>VLOOKUP(B847,NCE!$B$13:$N$1145,11,FALSE)</f>
        <v>788.57022471910113</v>
      </c>
      <c r="E847" t="s">
        <v>894</v>
      </c>
      <c r="F847" t="str">
        <f>IFERROR(VLOOKUP(B847,NCE!$B$14:$J$1145,9,0),"")</f>
        <v>Monthly</v>
      </c>
      <c r="G847" t="str">
        <f>IFERROR(VLOOKUP(B847,NCE!B:K,8,FALSE),"")</f>
        <v>P1YM</v>
      </c>
      <c r="H847" t="s">
        <v>12</v>
      </c>
    </row>
    <row r="848" spans="2:8" hidden="1" x14ac:dyDescent="0.35">
      <c r="B848" t="s">
        <v>1108</v>
      </c>
      <c r="C848" t="str">
        <f>VLOOKUP(B848,NCE!$B$13:$H$1145,7,FALSE)</f>
        <v>Windows 365 Business 8 vCPU, 32 GB, 256 GB</v>
      </c>
      <c r="D848">
        <f>VLOOKUP(B848,NCE!$B$13:$N$1145,11,FALSE)</f>
        <v>9012.1910112359546</v>
      </c>
      <c r="E848" t="s">
        <v>894</v>
      </c>
      <c r="F848" t="str">
        <f>IFERROR(VLOOKUP(B848,NCE!$B$14:$J$1145,9,0),"")</f>
        <v>Annual</v>
      </c>
      <c r="G848" t="str">
        <f>IFERROR(VLOOKUP(B848,NCE!B:K,8,FALSE),"")</f>
        <v>P1YA</v>
      </c>
      <c r="H848" t="s">
        <v>12</v>
      </c>
    </row>
    <row r="849" spans="2:8" hidden="1" x14ac:dyDescent="0.35">
      <c r="B849" t="s">
        <v>1109</v>
      </c>
      <c r="C849" t="str">
        <f>VLOOKUP(B849,NCE!$B$13:$H$1145,7,FALSE)</f>
        <v>Windows 365 Business 8 vCPU, 32 GB, 512 GB</v>
      </c>
      <c r="D849">
        <f>VLOOKUP(B849,NCE!$B$13:$N$1145,11,FALSE)</f>
        <v>939.35861423220979</v>
      </c>
      <c r="E849" t="s">
        <v>894</v>
      </c>
      <c r="F849" t="str">
        <f>IFERROR(VLOOKUP(B849,NCE!$B$14:$J$1145,9,0),"")</f>
        <v>Monthly</v>
      </c>
      <c r="G849" t="str">
        <f>IFERROR(VLOOKUP(B849,NCE!B:K,8,FALSE),"")</f>
        <v>P1YM</v>
      </c>
      <c r="H849" t="s">
        <v>12</v>
      </c>
    </row>
    <row r="850" spans="2:8" hidden="1" x14ac:dyDescent="0.35">
      <c r="B850" t="s">
        <v>1110</v>
      </c>
      <c r="C850" t="str">
        <f>VLOOKUP(B850,NCE!$B$13:$H$1145,7,FALSE)</f>
        <v>Windows 365 Business 8 vCPU, 32 GB, 512 GB</v>
      </c>
      <c r="D850">
        <f>VLOOKUP(B850,NCE!$B$13:$N$1145,11,FALSE)</f>
        <v>10735.449438202246</v>
      </c>
      <c r="E850" t="s">
        <v>894</v>
      </c>
      <c r="F850" t="str">
        <f>IFERROR(VLOOKUP(B850,NCE!$B$14:$J$1145,9,0),"")</f>
        <v>Annual</v>
      </c>
      <c r="G850" t="str">
        <f>IFERROR(VLOOKUP(B850,NCE!B:K,8,FALSE),"")</f>
        <v>P1YA</v>
      </c>
      <c r="H850" t="s">
        <v>12</v>
      </c>
    </row>
    <row r="851" spans="2:8" hidden="1" x14ac:dyDescent="0.35">
      <c r="B851" t="s">
        <v>1111</v>
      </c>
      <c r="C851" t="str">
        <f>VLOOKUP(B851,NCE!$B$13:$H$1145,7,FALSE)</f>
        <v>Windows 365 Business 8 vCPU, 32 GB, 128 GB</v>
      </c>
      <c r="D851">
        <f>VLOOKUP(B851,NCE!$B$13:$N$1145,11,FALSE)</f>
        <v>736.41011235955057</v>
      </c>
      <c r="E851" t="s">
        <v>894</v>
      </c>
      <c r="F851" t="str">
        <f>IFERROR(VLOOKUP(B851,NCE!$B$14:$J$1145,9,0),"")</f>
        <v>Monthly</v>
      </c>
      <c r="G851" t="str">
        <f>IFERROR(VLOOKUP(B851,NCE!B:K,8,FALSE),"")</f>
        <v>P1YM</v>
      </c>
      <c r="H851" t="s">
        <v>12</v>
      </c>
    </row>
    <row r="852" spans="2:8" hidden="1" x14ac:dyDescent="0.35">
      <c r="B852" t="s">
        <v>1112</v>
      </c>
      <c r="C852" t="str">
        <f>VLOOKUP(B852,NCE!$B$13:$H$1145,7,FALSE)</f>
        <v>Windows 365 Business 8 vCPU, 32 GB, 128 GB</v>
      </c>
      <c r="D852">
        <f>VLOOKUP(B852,NCE!$B$13:$N$1145,11,FALSE)</f>
        <v>8416.1685393258431</v>
      </c>
      <c r="E852" t="s">
        <v>894</v>
      </c>
      <c r="F852" t="str">
        <f>IFERROR(VLOOKUP(B852,NCE!$B$14:$J$1145,9,0),"")</f>
        <v>Annual</v>
      </c>
      <c r="G852" t="str">
        <f>IFERROR(VLOOKUP(B852,NCE!B:K,8,FALSE),"")</f>
        <v>P1YA</v>
      </c>
      <c r="H852" t="s">
        <v>12</v>
      </c>
    </row>
    <row r="853" spans="2:8" hidden="1" x14ac:dyDescent="0.35">
      <c r="B853" t="s">
        <v>1113</v>
      </c>
      <c r="C853" t="str">
        <f>VLOOKUP(B853,NCE!$B$13:$H$1145,7,FALSE)</f>
        <v>Windows 365 Business 2 vCPU, 4 GB, 128 GB</v>
      </c>
      <c r="D853">
        <f>VLOOKUP(B853,NCE!$B$13:$N$1145,11,FALSE)</f>
        <v>202.93539325842696</v>
      </c>
      <c r="E853" t="s">
        <v>894</v>
      </c>
      <c r="F853" t="str">
        <f>IFERROR(VLOOKUP(B853,NCE!$B$14:$J$1145,9,0),"")</f>
        <v>Monthly</v>
      </c>
      <c r="G853" t="str">
        <f>IFERROR(VLOOKUP(B853,NCE!B:K,8,FALSE),"")</f>
        <v>P1YM</v>
      </c>
      <c r="H853" t="s">
        <v>12</v>
      </c>
    </row>
    <row r="854" spans="2:8" hidden="1" x14ac:dyDescent="0.35">
      <c r="B854" t="s">
        <v>1114</v>
      </c>
      <c r="C854" t="str">
        <f>VLOOKUP(B854,NCE!$B$13:$H$1145,7,FALSE)</f>
        <v>Windows 365 Business 2 vCPU, 4 GB, 128 GB</v>
      </c>
      <c r="D854">
        <f>VLOOKUP(B854,NCE!$B$13:$N$1145,11,FALSE)</f>
        <v>2319.3146067415732</v>
      </c>
      <c r="E854" t="s">
        <v>894</v>
      </c>
      <c r="F854" t="str">
        <f>IFERROR(VLOOKUP(B854,NCE!$B$14:$J$1145,9,0),"")</f>
        <v>Annual</v>
      </c>
      <c r="G854" t="str">
        <f>IFERROR(VLOOKUP(B854,NCE!B:K,8,FALSE),"")</f>
        <v>P1YA</v>
      </c>
      <c r="H854" t="s">
        <v>12</v>
      </c>
    </row>
    <row r="855" spans="2:8" hidden="1" x14ac:dyDescent="0.35">
      <c r="B855" t="s">
        <v>1115</v>
      </c>
      <c r="C855" t="str">
        <f>VLOOKUP(B855,NCE!$B$13:$H$1145,7,FALSE)</f>
        <v>Windows 365 Business 2 vCPU, 4 GB, 64 GB</v>
      </c>
      <c r="D855">
        <f>VLOOKUP(B855,NCE!$B$13:$N$1145,11,FALSE)</f>
        <v>185.52153558052433</v>
      </c>
      <c r="E855" t="s">
        <v>894</v>
      </c>
      <c r="F855" t="str">
        <f>IFERROR(VLOOKUP(B855,NCE!$B$14:$J$1145,9,0),"")</f>
        <v>Monthly</v>
      </c>
      <c r="G855" t="str">
        <f>IFERROR(VLOOKUP(B855,NCE!B:K,8,FALSE),"")</f>
        <v>P1YM</v>
      </c>
      <c r="H855" t="s">
        <v>12</v>
      </c>
    </row>
    <row r="856" spans="2:8" hidden="1" x14ac:dyDescent="0.35">
      <c r="B856" t="s">
        <v>1116</v>
      </c>
      <c r="C856" t="str">
        <f>VLOOKUP(B856,NCE!$B$13:$H$1145,7,FALSE)</f>
        <v>Windows 365 Business 2 vCPU, 4 GB, 64 GB</v>
      </c>
      <c r="D856">
        <f>VLOOKUP(B856,NCE!$B$13:$N$1145,11,FALSE)</f>
        <v>2120.2471910112358</v>
      </c>
      <c r="E856" t="s">
        <v>894</v>
      </c>
      <c r="F856" t="str">
        <f>IFERROR(VLOOKUP(B856,NCE!$B$14:$J$1145,9,0),"")</f>
        <v>Annual</v>
      </c>
      <c r="G856" t="str">
        <f>IFERROR(VLOOKUP(B856,NCE!B:K,8,FALSE),"")</f>
        <v>P1YA</v>
      </c>
      <c r="H856" t="s">
        <v>12</v>
      </c>
    </row>
    <row r="857" spans="2:8" hidden="1" x14ac:dyDescent="0.35">
      <c r="B857" t="s">
        <v>1117</v>
      </c>
      <c r="C857" t="str">
        <f>VLOOKUP(B857,NCE!$B$13:$H$1145,7,FALSE)</f>
        <v>Windows 365 Business 4 vCPU, 16 GB, 512 GB</v>
      </c>
      <c r="D857">
        <f>VLOOKUP(B857,NCE!$B$13:$N$1145,11,FALSE)</f>
        <v>608.82022471910113</v>
      </c>
      <c r="E857" t="s">
        <v>894</v>
      </c>
      <c r="F857" t="str">
        <f>IFERROR(VLOOKUP(B857,NCE!$B$14:$J$1145,9,0),"")</f>
        <v>Monthly</v>
      </c>
      <c r="G857" t="str">
        <f>IFERROR(VLOOKUP(B857,NCE!B:K,8,FALSE),"")</f>
        <v>P1YM</v>
      </c>
      <c r="H857" t="s">
        <v>12</v>
      </c>
    </row>
    <row r="858" spans="2:8" hidden="1" x14ac:dyDescent="0.35">
      <c r="B858" t="s">
        <v>1118</v>
      </c>
      <c r="C858" t="str">
        <f>VLOOKUP(B858,NCE!$B$13:$H$1145,7,FALSE)</f>
        <v>Windows 365 Business 4 vCPU, 16 GB, 512 GB</v>
      </c>
      <c r="D858">
        <f>VLOOKUP(B858,NCE!$B$13:$N$1145,11,FALSE)</f>
        <v>6957.9101123595501</v>
      </c>
      <c r="E858" t="s">
        <v>894</v>
      </c>
      <c r="F858" t="str">
        <f>IFERROR(VLOOKUP(B858,NCE!$B$14:$J$1145,9,0),"")</f>
        <v>Annual</v>
      </c>
      <c r="G858" t="str">
        <f>IFERROR(VLOOKUP(B858,NCE!B:K,8,FALSE),"")</f>
        <v>P1YA</v>
      </c>
      <c r="H858" t="s">
        <v>12</v>
      </c>
    </row>
    <row r="859" spans="2:8" hidden="1" x14ac:dyDescent="0.35">
      <c r="B859" t="s">
        <v>1119</v>
      </c>
      <c r="C859" t="str">
        <f>VLOOKUP(B859,NCE!$B$13:$H$1145,7,FALSE)</f>
        <v>Windows 365 Business 4 vCPU, 16 GB, 128 GB</v>
      </c>
      <c r="D859">
        <f>VLOOKUP(B859,NCE!$B$13:$N$1145,11,FALSE)</f>
        <v>405.87172284644197</v>
      </c>
      <c r="E859" t="s">
        <v>894</v>
      </c>
      <c r="F859" t="str">
        <f>IFERROR(VLOOKUP(B859,NCE!$B$14:$J$1145,9,0),"")</f>
        <v>Monthly</v>
      </c>
      <c r="G859" t="str">
        <f>IFERROR(VLOOKUP(B859,NCE!B:K,8,FALSE),"")</f>
        <v>P1YM</v>
      </c>
      <c r="H859" t="s">
        <v>12</v>
      </c>
    </row>
    <row r="860" spans="2:8" hidden="1" x14ac:dyDescent="0.35">
      <c r="B860" t="s">
        <v>1120</v>
      </c>
      <c r="C860" t="str">
        <f>VLOOKUP(B860,NCE!$B$13:$H$1145,7,FALSE)</f>
        <v>Windows 365 Business 4 vCPU, 16 GB, 128 GB</v>
      </c>
      <c r="D860">
        <f>VLOOKUP(B860,NCE!$B$13:$N$1145,11,FALSE)</f>
        <v>4638.6067415730331</v>
      </c>
      <c r="E860" t="s">
        <v>894</v>
      </c>
      <c r="F860" t="str">
        <f>IFERROR(VLOOKUP(B860,NCE!$B$14:$J$1145,9,0),"")</f>
        <v>Annual</v>
      </c>
      <c r="G860" t="str">
        <f>IFERROR(VLOOKUP(B860,NCE!B:K,8,FALSE),"")</f>
        <v>P1YA</v>
      </c>
      <c r="H860" t="s">
        <v>12</v>
      </c>
    </row>
    <row r="861" spans="2:8" hidden="1" x14ac:dyDescent="0.35">
      <c r="B861" t="s">
        <v>1121</v>
      </c>
      <c r="C861" t="str">
        <f>VLOOKUP(B861,NCE!$B$13:$H$1145,7,FALSE)</f>
        <v>Windows 365 Business 2 vCPU, 8 GB, 256 GB</v>
      </c>
      <c r="D861">
        <f>VLOOKUP(B861,NCE!$B$13:$N$1145,11,FALSE)</f>
        <v>313.12453183520603</v>
      </c>
      <c r="E861" t="s">
        <v>894</v>
      </c>
      <c r="F861" t="str">
        <f>IFERROR(VLOOKUP(B861,NCE!$B$14:$J$1145,9,0),"")</f>
        <v>Monthly</v>
      </c>
      <c r="G861" t="str">
        <f>IFERROR(VLOOKUP(B861,NCE!B:K,8,FALSE),"")</f>
        <v>P1YM</v>
      </c>
      <c r="H861" t="s">
        <v>12</v>
      </c>
    </row>
    <row r="862" spans="2:8" hidden="1" x14ac:dyDescent="0.35">
      <c r="B862" t="s">
        <v>1122</v>
      </c>
      <c r="C862" t="str">
        <f>VLOOKUP(B862,NCE!$B$13:$H$1145,7,FALSE)</f>
        <v>Windows 365 Business 2 vCPU, 8 GB, 256 GB</v>
      </c>
      <c r="D862">
        <f>VLOOKUP(B862,NCE!$B$13:$N$1145,11,FALSE)</f>
        <v>3578.4943820224721</v>
      </c>
      <c r="E862" t="s">
        <v>894</v>
      </c>
      <c r="F862" t="str">
        <f>IFERROR(VLOOKUP(B862,NCE!$B$14:$J$1145,9,0),"")</f>
        <v>Annual</v>
      </c>
      <c r="G862" t="str">
        <f>IFERROR(VLOOKUP(B862,NCE!B:K,8,FALSE),"")</f>
        <v>P1YA</v>
      </c>
      <c r="H862" t="s">
        <v>12</v>
      </c>
    </row>
    <row r="863" spans="2:8" hidden="1" x14ac:dyDescent="0.35">
      <c r="B863" t="s">
        <v>1123</v>
      </c>
      <c r="C863" t="str">
        <f>VLOOKUP(B863,NCE!$B$13:$H$1145,7,FALSE)</f>
        <v>Windows 365 Business 2 vCPU, 8 GB, 128 GB</v>
      </c>
      <c r="D863">
        <f>VLOOKUP(B863,NCE!$B$13:$N$1145,11,FALSE)</f>
        <v>260.9634831460674</v>
      </c>
      <c r="E863" t="s">
        <v>894</v>
      </c>
      <c r="F863" t="str">
        <f>IFERROR(VLOOKUP(B863,NCE!$B$14:$J$1145,9,0),"")</f>
        <v>Monthly</v>
      </c>
      <c r="G863" t="str">
        <f>IFERROR(VLOOKUP(B863,NCE!B:K,8,FALSE),"")</f>
        <v>P1YM</v>
      </c>
      <c r="H863" t="s">
        <v>12</v>
      </c>
    </row>
    <row r="864" spans="2:8" hidden="1" x14ac:dyDescent="0.35">
      <c r="B864" t="s">
        <v>1124</v>
      </c>
      <c r="C864" t="str">
        <f>VLOOKUP(B864,NCE!$B$13:$H$1145,7,FALSE)</f>
        <v>Windows 365 Business 2 vCPU, 8 GB, 128 GB</v>
      </c>
      <c r="D864">
        <f>VLOOKUP(B864,NCE!$B$13:$N$1145,11,FALSE)</f>
        <v>2982.4606741573034</v>
      </c>
      <c r="E864" t="s">
        <v>894</v>
      </c>
      <c r="F864" t="str">
        <f>IFERROR(VLOOKUP(B864,NCE!$B$14:$J$1145,9,0),"")</f>
        <v>Annual</v>
      </c>
      <c r="G864" t="str">
        <f>IFERROR(VLOOKUP(B864,NCE!B:K,8,FALSE),"")</f>
        <v>P1YA</v>
      </c>
      <c r="H864" t="s">
        <v>12</v>
      </c>
    </row>
    <row r="865" spans="2:8" hidden="1" x14ac:dyDescent="0.35">
      <c r="B865" t="s">
        <v>1125</v>
      </c>
      <c r="C865" t="str">
        <f>VLOOKUP(B865,NCE!$B$13:$H$1145,7,FALSE)</f>
        <v>Windows 365 Business 4 vCPU, 16 GB, 256 GB</v>
      </c>
      <c r="D865">
        <f>VLOOKUP(B865,NCE!$B$13:$N$1145,11,FALSE)</f>
        <v>458.03183520599242</v>
      </c>
      <c r="E865" t="s">
        <v>894</v>
      </c>
      <c r="F865" t="str">
        <f>IFERROR(VLOOKUP(B865,NCE!$B$14:$J$1145,9,0),"")</f>
        <v>Monthly</v>
      </c>
      <c r="G865" t="str">
        <f>IFERROR(VLOOKUP(B865,NCE!B:K,8,FALSE),"")</f>
        <v>P1YM</v>
      </c>
      <c r="H865" t="s">
        <v>12</v>
      </c>
    </row>
    <row r="866" spans="2:8" hidden="1" x14ac:dyDescent="0.35">
      <c r="B866" t="s">
        <v>1126</v>
      </c>
      <c r="C866" t="str">
        <f>VLOOKUP(B866,NCE!$B$13:$H$1145,7,FALSE)</f>
        <v>Windows 365 Business 4 vCPU, 16 GB, 256 GB</v>
      </c>
      <c r="D866">
        <f>VLOOKUP(B866,NCE!$B$13:$N$1145,11,FALSE)</f>
        <v>5234.6292134831456</v>
      </c>
      <c r="E866" t="s">
        <v>894</v>
      </c>
      <c r="F866" t="str">
        <f>IFERROR(VLOOKUP(B866,NCE!$B$14:$J$1145,9,0),"")</f>
        <v>Annual</v>
      </c>
      <c r="G866" t="str">
        <f>IFERROR(VLOOKUP(B866,NCE!B:K,8,FALSE),"")</f>
        <v>P1YA</v>
      </c>
      <c r="H866" t="s">
        <v>12</v>
      </c>
    </row>
    <row r="867" spans="2:8" hidden="1" x14ac:dyDescent="0.35">
      <c r="B867" t="s">
        <v>1127</v>
      </c>
      <c r="C867" t="e">
        <f>VLOOKUP(B867,NCE!$B$13:$H$1145,7,FALSE)</f>
        <v>#N/A</v>
      </c>
      <c r="D867" t="e">
        <f>VLOOKUP(B867,NCE!$B$13:$N$1145,11,FALSE)</f>
        <v>#N/A</v>
      </c>
      <c r="E867" t="s">
        <v>894</v>
      </c>
      <c r="F867" t="str">
        <f>IFERROR(VLOOKUP(B867,NCE!$B$14:$J$1145,9,0),"")</f>
        <v/>
      </c>
      <c r="G867" t="str">
        <f>IFERROR(VLOOKUP(B867,NCE!B:K,8,FALSE),"")</f>
        <v/>
      </c>
      <c r="H867" t="s">
        <v>12</v>
      </c>
    </row>
    <row r="868" spans="2:8" hidden="1" x14ac:dyDescent="0.35">
      <c r="B868" t="s">
        <v>1128</v>
      </c>
      <c r="C868" t="e">
        <f>VLOOKUP(B868,NCE!$B$13:$H$1145,7,FALSE)</f>
        <v>#N/A</v>
      </c>
      <c r="D868" t="e">
        <f>VLOOKUP(B868,NCE!$B$13:$N$1145,11,FALSE)</f>
        <v>#N/A</v>
      </c>
      <c r="E868" t="s">
        <v>894</v>
      </c>
      <c r="F868" t="str">
        <f>IFERROR(VLOOKUP(B868,NCE!$B$14:$J$1145,9,0),"")</f>
        <v/>
      </c>
      <c r="G868" t="str">
        <f>IFERROR(VLOOKUP(B868,NCE!B:K,8,FALSE),"")</f>
        <v/>
      </c>
      <c r="H868" t="s">
        <v>12</v>
      </c>
    </row>
    <row r="869" spans="2:8" hidden="1" x14ac:dyDescent="0.35">
      <c r="B869" t="s">
        <v>1129</v>
      </c>
      <c r="C869" t="e">
        <f>VLOOKUP(B869,NCE!$B$13:$H$1145,7,FALSE)</f>
        <v>#N/A</v>
      </c>
      <c r="D869" t="e">
        <f>VLOOKUP(B869,NCE!$B$13:$N$1145,11,FALSE)</f>
        <v>#N/A</v>
      </c>
      <c r="E869" t="s">
        <v>894</v>
      </c>
      <c r="F869" t="str">
        <f>IFERROR(VLOOKUP(B869,NCE!$B$14:$J$1145,9,0),"")</f>
        <v/>
      </c>
      <c r="G869" t="str">
        <f>IFERROR(VLOOKUP(B869,NCE!B:K,8,FALSE),"")</f>
        <v/>
      </c>
      <c r="H869" t="s">
        <v>12</v>
      </c>
    </row>
    <row r="870" spans="2:8" hidden="1" x14ac:dyDescent="0.35">
      <c r="B870" t="s">
        <v>1130</v>
      </c>
      <c r="C870" t="e">
        <f>VLOOKUP(B870,NCE!$B$13:$H$1145,7,FALSE)</f>
        <v>#N/A</v>
      </c>
      <c r="D870" t="e">
        <f>VLOOKUP(B870,NCE!$B$13:$N$1145,11,FALSE)</f>
        <v>#N/A</v>
      </c>
      <c r="E870" t="s">
        <v>894</v>
      </c>
      <c r="F870" t="str">
        <f>IFERROR(VLOOKUP(B870,NCE!$B$14:$J$1145,9,0),"")</f>
        <v/>
      </c>
      <c r="G870" t="str">
        <f>IFERROR(VLOOKUP(B870,NCE!B:K,8,FALSE),"")</f>
        <v/>
      </c>
      <c r="H870" t="s">
        <v>12</v>
      </c>
    </row>
    <row r="871" spans="2:8" hidden="1" x14ac:dyDescent="0.35">
      <c r="B871" t="s">
        <v>1131</v>
      </c>
      <c r="C871" t="e">
        <f>VLOOKUP(B871,NCE!$B$13:$H$1145,7,FALSE)</f>
        <v>#N/A</v>
      </c>
      <c r="D871" t="e">
        <f>VLOOKUP(B871,NCE!$B$13:$N$1145,11,FALSE)</f>
        <v>#N/A</v>
      </c>
      <c r="E871" t="s">
        <v>894</v>
      </c>
      <c r="F871" t="str">
        <f>IFERROR(VLOOKUP(B871,NCE!$B$14:$J$1145,9,0),"")</f>
        <v/>
      </c>
      <c r="G871" t="str">
        <f>IFERROR(VLOOKUP(B871,NCE!B:K,8,FALSE),"")</f>
        <v/>
      </c>
      <c r="H871" t="s">
        <v>12</v>
      </c>
    </row>
    <row r="872" spans="2:8" hidden="1" x14ac:dyDescent="0.35">
      <c r="B872" t="s">
        <v>1132</v>
      </c>
      <c r="C872" t="e">
        <f>VLOOKUP(B872,NCE!$B$13:$H$1145,7,FALSE)</f>
        <v>#N/A</v>
      </c>
      <c r="D872" t="e">
        <f>VLOOKUP(B872,NCE!$B$13:$N$1145,11,FALSE)</f>
        <v>#N/A</v>
      </c>
      <c r="E872" t="s">
        <v>894</v>
      </c>
      <c r="F872" t="str">
        <f>IFERROR(VLOOKUP(B872,NCE!$B$14:$J$1145,9,0),"")</f>
        <v/>
      </c>
      <c r="G872" t="str">
        <f>IFERROR(VLOOKUP(B872,NCE!B:K,8,FALSE),"")</f>
        <v/>
      </c>
      <c r="H872" t="s">
        <v>12</v>
      </c>
    </row>
    <row r="873" spans="2:8" hidden="1" x14ac:dyDescent="0.35">
      <c r="B873" t="s">
        <v>1133</v>
      </c>
      <c r="C873" t="e">
        <f>VLOOKUP(B873,NCE!$B$13:$H$1145,7,FALSE)</f>
        <v>#N/A</v>
      </c>
      <c r="D873" t="e">
        <f>VLOOKUP(B873,NCE!$B$13:$N$1145,11,FALSE)</f>
        <v>#N/A</v>
      </c>
      <c r="E873" t="s">
        <v>894</v>
      </c>
      <c r="F873" t="str">
        <f>IFERROR(VLOOKUP(B873,NCE!$B$14:$J$1145,9,0),"")</f>
        <v/>
      </c>
      <c r="G873" t="str">
        <f>IFERROR(VLOOKUP(B873,NCE!B:K,8,FALSE),"")</f>
        <v/>
      </c>
      <c r="H873" t="s">
        <v>12</v>
      </c>
    </row>
    <row r="874" spans="2:8" hidden="1" x14ac:dyDescent="0.35">
      <c r="B874" t="s">
        <v>1134</v>
      </c>
      <c r="C874" t="e">
        <f>VLOOKUP(B874,NCE!$B$13:$H$1145,7,FALSE)</f>
        <v>#N/A</v>
      </c>
      <c r="D874" t="e">
        <f>VLOOKUP(B874,NCE!$B$13:$N$1145,11,FALSE)</f>
        <v>#N/A</v>
      </c>
      <c r="E874" t="s">
        <v>894</v>
      </c>
      <c r="F874" t="str">
        <f>IFERROR(VLOOKUP(B874,NCE!$B$14:$J$1145,9,0),"")</f>
        <v/>
      </c>
      <c r="G874" t="str">
        <f>IFERROR(VLOOKUP(B874,NCE!B:K,8,FALSE),"")</f>
        <v/>
      </c>
      <c r="H874" t="s">
        <v>12</v>
      </c>
    </row>
    <row r="875" spans="2:8" hidden="1" x14ac:dyDescent="0.35">
      <c r="B875" t="s">
        <v>1135</v>
      </c>
      <c r="C875" t="e">
        <f>VLOOKUP(B875,NCE!$B$13:$H$1145,7,FALSE)</f>
        <v>#N/A</v>
      </c>
      <c r="D875" t="e">
        <f>VLOOKUP(B875,NCE!$B$13:$N$1145,11,FALSE)</f>
        <v>#N/A</v>
      </c>
      <c r="E875" t="s">
        <v>894</v>
      </c>
      <c r="F875" t="str">
        <f>IFERROR(VLOOKUP(B875,NCE!$B$14:$J$1145,9,0),"")</f>
        <v/>
      </c>
      <c r="G875" t="str">
        <f>IFERROR(VLOOKUP(B875,NCE!B:K,8,FALSE),"")</f>
        <v/>
      </c>
      <c r="H875" t="s">
        <v>12</v>
      </c>
    </row>
    <row r="876" spans="2:8" hidden="1" x14ac:dyDescent="0.35">
      <c r="B876" t="s">
        <v>1136</v>
      </c>
      <c r="C876" t="e">
        <f>VLOOKUP(B876,NCE!$B$13:$H$1145,7,FALSE)</f>
        <v>#N/A</v>
      </c>
      <c r="D876" t="e">
        <f>VLOOKUP(B876,NCE!$B$13:$N$1145,11,FALSE)</f>
        <v>#N/A</v>
      </c>
      <c r="E876" t="s">
        <v>894</v>
      </c>
      <c r="F876" t="str">
        <f>IFERROR(VLOOKUP(B876,NCE!$B$14:$J$1145,9,0),"")</f>
        <v/>
      </c>
      <c r="G876" t="str">
        <f>IFERROR(VLOOKUP(B876,NCE!B:K,8,FALSE),"")</f>
        <v/>
      </c>
      <c r="H876" t="s">
        <v>12</v>
      </c>
    </row>
    <row r="877" spans="2:8" hidden="1" x14ac:dyDescent="0.35">
      <c r="B877" t="s">
        <v>1137</v>
      </c>
      <c r="C877" t="e">
        <f>VLOOKUP(B877,NCE!$B$13:$H$1145,7,FALSE)</f>
        <v>#N/A</v>
      </c>
      <c r="D877" t="e">
        <f>VLOOKUP(B877,NCE!$B$13:$N$1145,11,FALSE)</f>
        <v>#N/A</v>
      </c>
      <c r="E877" t="s">
        <v>894</v>
      </c>
      <c r="F877" t="str">
        <f>IFERROR(VLOOKUP(B877,NCE!$B$14:$J$1145,9,0),"")</f>
        <v/>
      </c>
      <c r="G877" t="str">
        <f>IFERROR(VLOOKUP(B877,NCE!B:K,8,FALSE),"")</f>
        <v/>
      </c>
      <c r="H877" t="s">
        <v>12</v>
      </c>
    </row>
    <row r="878" spans="2:8" hidden="1" x14ac:dyDescent="0.35">
      <c r="B878" t="s">
        <v>1138</v>
      </c>
      <c r="C878" t="e">
        <f>VLOOKUP(B878,NCE!$B$13:$H$1145,7,FALSE)</f>
        <v>#N/A</v>
      </c>
      <c r="D878" t="e">
        <f>VLOOKUP(B878,NCE!$B$13:$N$1145,11,FALSE)</f>
        <v>#N/A</v>
      </c>
      <c r="E878" t="s">
        <v>894</v>
      </c>
      <c r="F878" t="str">
        <f>IFERROR(VLOOKUP(B878,NCE!$B$14:$J$1145,9,0),"")</f>
        <v/>
      </c>
      <c r="G878" t="str">
        <f>IFERROR(VLOOKUP(B878,NCE!B:K,8,FALSE),"")</f>
        <v/>
      </c>
      <c r="H878" t="s">
        <v>12</v>
      </c>
    </row>
    <row r="879" spans="2:8" hidden="1" x14ac:dyDescent="0.35">
      <c r="B879" t="s">
        <v>1139</v>
      </c>
      <c r="C879" t="e">
        <f>VLOOKUP(B879,NCE!$B$13:$H$1145,7,FALSE)</f>
        <v>#N/A</v>
      </c>
      <c r="D879" t="e">
        <f>VLOOKUP(B879,NCE!$B$13:$N$1145,11,FALSE)</f>
        <v>#N/A</v>
      </c>
      <c r="E879" t="s">
        <v>894</v>
      </c>
      <c r="F879" t="str">
        <f>IFERROR(VLOOKUP(B879,NCE!$B$14:$J$1145,9,0),"")</f>
        <v/>
      </c>
      <c r="G879" t="str">
        <f>IFERROR(VLOOKUP(B879,NCE!B:K,8,FALSE),"")</f>
        <v/>
      </c>
      <c r="H879" t="s">
        <v>12</v>
      </c>
    </row>
    <row r="880" spans="2:8" hidden="1" x14ac:dyDescent="0.35">
      <c r="B880" t="s">
        <v>1140</v>
      </c>
      <c r="C880" t="e">
        <f>VLOOKUP(B880,NCE!$B$13:$H$1145,7,FALSE)</f>
        <v>#N/A</v>
      </c>
      <c r="D880" t="e">
        <f>VLOOKUP(B880,NCE!$B$13:$N$1145,11,FALSE)</f>
        <v>#N/A</v>
      </c>
      <c r="E880" t="s">
        <v>894</v>
      </c>
      <c r="F880" t="str">
        <f>IFERROR(VLOOKUP(B880,NCE!$B$14:$J$1145,9,0),"")</f>
        <v/>
      </c>
      <c r="G880" t="str">
        <f>IFERROR(VLOOKUP(B880,NCE!B:K,8,FALSE),"")</f>
        <v/>
      </c>
      <c r="H880" t="s">
        <v>12</v>
      </c>
    </row>
    <row r="881" spans="2:8" hidden="1" x14ac:dyDescent="0.35">
      <c r="B881" t="s">
        <v>1141</v>
      </c>
      <c r="C881" t="e">
        <f>VLOOKUP(B881,NCE!$B$13:$H$1145,7,FALSE)</f>
        <v>#N/A</v>
      </c>
      <c r="D881" t="e">
        <f>VLOOKUP(B881,NCE!$B$13:$N$1145,11,FALSE)</f>
        <v>#N/A</v>
      </c>
      <c r="E881" t="s">
        <v>894</v>
      </c>
      <c r="F881" t="str">
        <f>IFERROR(VLOOKUP(B881,NCE!$B$14:$J$1145,9,0),"")</f>
        <v/>
      </c>
      <c r="G881" t="str">
        <f>IFERROR(VLOOKUP(B881,NCE!B:K,8,FALSE),"")</f>
        <v/>
      </c>
      <c r="H881" t="s">
        <v>12</v>
      </c>
    </row>
    <row r="882" spans="2:8" hidden="1" x14ac:dyDescent="0.35">
      <c r="B882" t="s">
        <v>1142</v>
      </c>
      <c r="C882" t="e">
        <f>VLOOKUP(B882,NCE!$B$13:$H$1145,7,FALSE)</f>
        <v>#N/A</v>
      </c>
      <c r="D882" t="e">
        <f>VLOOKUP(B882,NCE!$B$13:$N$1145,11,FALSE)</f>
        <v>#N/A</v>
      </c>
      <c r="E882" t="s">
        <v>894</v>
      </c>
      <c r="F882" t="str">
        <f>IFERROR(VLOOKUP(B882,NCE!$B$14:$J$1145,9,0),"")</f>
        <v/>
      </c>
      <c r="G882" t="str">
        <f>IFERROR(VLOOKUP(B882,NCE!B:K,8,FALSE),"")</f>
        <v/>
      </c>
      <c r="H882" t="s">
        <v>12</v>
      </c>
    </row>
    <row r="883" spans="2:8" hidden="1" x14ac:dyDescent="0.35">
      <c r="B883" t="s">
        <v>1143</v>
      </c>
      <c r="C883" t="e">
        <f>VLOOKUP(B883,NCE!$B$13:$H$1145,7,FALSE)</f>
        <v>#N/A</v>
      </c>
      <c r="D883" t="e">
        <f>VLOOKUP(B883,NCE!$B$13:$N$1145,11,FALSE)</f>
        <v>#N/A</v>
      </c>
      <c r="E883" t="s">
        <v>894</v>
      </c>
      <c r="F883" t="str">
        <f>IFERROR(VLOOKUP(B883,NCE!$B$14:$J$1145,9,0),"")</f>
        <v/>
      </c>
      <c r="G883" t="str">
        <f>IFERROR(VLOOKUP(B883,NCE!B:K,8,FALSE),"")</f>
        <v/>
      </c>
      <c r="H883" t="s">
        <v>12</v>
      </c>
    </row>
    <row r="884" spans="2:8" hidden="1" x14ac:dyDescent="0.35">
      <c r="B884" t="s">
        <v>1144</v>
      </c>
      <c r="C884" t="e">
        <f>VLOOKUP(B884,NCE!$B$13:$H$1145,7,FALSE)</f>
        <v>#N/A</v>
      </c>
      <c r="D884" t="e">
        <f>VLOOKUP(B884,NCE!$B$13:$N$1145,11,FALSE)</f>
        <v>#N/A</v>
      </c>
      <c r="E884" t="s">
        <v>894</v>
      </c>
      <c r="F884" t="str">
        <f>IFERROR(VLOOKUP(B884,NCE!$B$14:$J$1145,9,0),"")</f>
        <v/>
      </c>
      <c r="G884" t="str">
        <f>IFERROR(VLOOKUP(B884,NCE!B:K,8,FALSE),"")</f>
        <v/>
      </c>
      <c r="H884" t="s">
        <v>12</v>
      </c>
    </row>
    <row r="885" spans="2:8" hidden="1" x14ac:dyDescent="0.35">
      <c r="B885" t="s">
        <v>1145</v>
      </c>
      <c r="C885" t="e">
        <f>VLOOKUP(B885,NCE!$B$13:$H$1145,7,FALSE)</f>
        <v>#N/A</v>
      </c>
      <c r="D885" t="e">
        <f>VLOOKUP(B885,NCE!$B$13:$N$1145,11,FALSE)</f>
        <v>#N/A</v>
      </c>
      <c r="E885" t="s">
        <v>894</v>
      </c>
      <c r="F885" t="str">
        <f>IFERROR(VLOOKUP(B885,NCE!$B$14:$J$1145,9,0),"")</f>
        <v/>
      </c>
      <c r="G885" t="str">
        <f>IFERROR(VLOOKUP(B885,NCE!B:K,8,FALSE),"")</f>
        <v/>
      </c>
      <c r="H885" t="s">
        <v>12</v>
      </c>
    </row>
    <row r="886" spans="2:8" hidden="1" x14ac:dyDescent="0.35">
      <c r="B886" t="s">
        <v>1146</v>
      </c>
      <c r="C886" t="e">
        <f>VLOOKUP(B886,NCE!$B$13:$H$1145,7,FALSE)</f>
        <v>#N/A</v>
      </c>
      <c r="D886" t="e">
        <f>VLOOKUP(B886,NCE!$B$13:$N$1145,11,FALSE)</f>
        <v>#N/A</v>
      </c>
      <c r="E886" t="s">
        <v>894</v>
      </c>
      <c r="F886" t="str">
        <f>IFERROR(VLOOKUP(B886,NCE!$B$14:$J$1145,9,0),"")</f>
        <v/>
      </c>
      <c r="G886" t="str">
        <f>IFERROR(VLOOKUP(B886,NCE!B:K,8,FALSE),"")</f>
        <v/>
      </c>
      <c r="H886" t="s">
        <v>12</v>
      </c>
    </row>
    <row r="887" spans="2:8" hidden="1" x14ac:dyDescent="0.35">
      <c r="B887" t="s">
        <v>1147</v>
      </c>
      <c r="C887" t="e">
        <f>VLOOKUP(B887,NCE!$B$13:$H$1145,7,FALSE)</f>
        <v>#N/A</v>
      </c>
      <c r="D887" t="e">
        <f>VLOOKUP(B887,NCE!$B$13:$N$1145,11,FALSE)</f>
        <v>#N/A</v>
      </c>
      <c r="E887" t="s">
        <v>894</v>
      </c>
      <c r="F887" t="str">
        <f>IFERROR(VLOOKUP(B887,NCE!$B$14:$J$1145,9,0),"")</f>
        <v/>
      </c>
      <c r="G887" t="str">
        <f>IFERROR(VLOOKUP(B887,NCE!B:K,8,FALSE),"")</f>
        <v/>
      </c>
      <c r="H887" t="s">
        <v>12</v>
      </c>
    </row>
    <row r="888" spans="2:8" hidden="1" x14ac:dyDescent="0.35">
      <c r="B888" t="s">
        <v>1148</v>
      </c>
      <c r="C888" t="e">
        <f>VLOOKUP(B888,NCE!$B$13:$H$1145,7,FALSE)</f>
        <v>#N/A</v>
      </c>
      <c r="D888" t="e">
        <f>VLOOKUP(B888,NCE!$B$13:$N$1145,11,FALSE)</f>
        <v>#N/A</v>
      </c>
      <c r="E888" t="s">
        <v>894</v>
      </c>
      <c r="F888" t="str">
        <f>IFERROR(VLOOKUP(B888,NCE!$B$14:$J$1145,9,0),"")</f>
        <v/>
      </c>
      <c r="G888" t="str">
        <f>IFERROR(VLOOKUP(B888,NCE!B:K,8,FALSE),"")</f>
        <v/>
      </c>
      <c r="H888" t="s">
        <v>12</v>
      </c>
    </row>
    <row r="889" spans="2:8" hidden="1" x14ac:dyDescent="0.35">
      <c r="B889" t="s">
        <v>1149</v>
      </c>
      <c r="C889" t="str">
        <f>VLOOKUP(B889,NCE!$B$13:$H$1145,7,FALSE)</f>
        <v>Windows 365 Enterprise 8 vCPU, 32 GB, 512 GB</v>
      </c>
      <c r="D889">
        <f>VLOOKUP(B889,NCE!$B$13:$N$1145,11,FALSE)</f>
        <v>916.15823970037445</v>
      </c>
      <c r="E889" t="s">
        <v>894</v>
      </c>
      <c r="F889" t="str">
        <f>IFERROR(VLOOKUP(B889,NCE!$B$14:$J$1145,9,0),"")</f>
        <v>Monthly</v>
      </c>
      <c r="G889" t="str">
        <f>IFERROR(VLOOKUP(B889,NCE!B:K,8,FALSE),"")</f>
        <v>P1YM</v>
      </c>
      <c r="H889" t="s">
        <v>12</v>
      </c>
    </row>
    <row r="890" spans="2:8" hidden="1" x14ac:dyDescent="0.35">
      <c r="B890" t="s">
        <v>1150</v>
      </c>
      <c r="C890" t="str">
        <f>VLOOKUP(B890,NCE!$B$13:$H$1145,7,FALSE)</f>
        <v>Windows 365 Enterprise 8 vCPU, 32 GB, 512 GB</v>
      </c>
      <c r="D890">
        <f>VLOOKUP(B890,NCE!$B$13:$N$1145,11,FALSE)</f>
        <v>10470.426966292134</v>
      </c>
      <c r="E890" t="s">
        <v>894</v>
      </c>
      <c r="F890" t="str">
        <f>IFERROR(VLOOKUP(B890,NCE!$B$14:$J$1145,9,0),"")</f>
        <v>Annual</v>
      </c>
      <c r="G890" t="str">
        <f>IFERROR(VLOOKUP(B890,NCE!B:K,8,FALSE),"")</f>
        <v>P1YA</v>
      </c>
      <c r="H890" t="s">
        <v>12</v>
      </c>
    </row>
    <row r="891" spans="2:8" hidden="1" x14ac:dyDescent="0.35">
      <c r="B891" t="s">
        <v>1151</v>
      </c>
      <c r="C891" t="str">
        <f>VLOOKUP(B891,NCE!$B$13:$H$1145,7,FALSE)</f>
        <v>Windows 365 Enterprise 2 vCPU, 8 GB, 256 GB</v>
      </c>
      <c r="D891">
        <f>VLOOKUP(B891,NCE!$B$13:$N$1145,11,FALSE)</f>
        <v>289.92415730337081</v>
      </c>
      <c r="E891" t="s">
        <v>894</v>
      </c>
      <c r="F891" t="str">
        <f>IFERROR(VLOOKUP(B891,NCE!$B$14:$J$1145,9,0),"")</f>
        <v>Monthly</v>
      </c>
      <c r="G891" t="str">
        <f>IFERROR(VLOOKUP(B891,NCE!B:K,8,FALSE),"")</f>
        <v>P1YM</v>
      </c>
      <c r="H891" t="s">
        <v>12</v>
      </c>
    </row>
    <row r="892" spans="2:8" hidden="1" x14ac:dyDescent="0.35">
      <c r="B892" t="s">
        <v>1152</v>
      </c>
      <c r="C892" t="str">
        <f>VLOOKUP(B892,NCE!$B$13:$H$1145,7,FALSE)</f>
        <v>Windows 365 Enterprise 2 vCPU, 8 GB, 256 GB</v>
      </c>
      <c r="D892">
        <f>VLOOKUP(B892,NCE!$B$13:$N$1145,11,FALSE)</f>
        <v>3313.4606741573034</v>
      </c>
      <c r="E892" t="s">
        <v>894</v>
      </c>
      <c r="F892" t="str">
        <f>IFERROR(VLOOKUP(B892,NCE!$B$14:$J$1145,9,0),"")</f>
        <v>Annual</v>
      </c>
      <c r="G892" t="str">
        <f>IFERROR(VLOOKUP(B892,NCE!B:K,8,FALSE),"")</f>
        <v>P1YA</v>
      </c>
      <c r="H892" t="s">
        <v>12</v>
      </c>
    </row>
    <row r="893" spans="2:8" hidden="1" x14ac:dyDescent="0.35">
      <c r="B893" t="s">
        <v>1153</v>
      </c>
      <c r="C893" t="str">
        <f>VLOOKUP(B893,NCE!$B$13:$H$1145,7,FALSE)</f>
        <v>Windows 365 Enterprise 2 vCPU, 8 GB, 128 GB</v>
      </c>
      <c r="D893">
        <f>VLOOKUP(B893,NCE!$B$13:$N$1145,11,FALSE)</f>
        <v>237.77715355805242</v>
      </c>
      <c r="E893" t="s">
        <v>894</v>
      </c>
      <c r="F893" t="str">
        <f>IFERROR(VLOOKUP(B893,NCE!$B$14:$J$1145,9,0),"")</f>
        <v>Monthly</v>
      </c>
      <c r="G893" t="str">
        <f>IFERROR(VLOOKUP(B893,NCE!B:K,8,FALSE),"")</f>
        <v>P1YM</v>
      </c>
      <c r="H893" t="s">
        <v>12</v>
      </c>
    </row>
    <row r="894" spans="2:8" hidden="1" x14ac:dyDescent="0.35">
      <c r="B894" t="s">
        <v>1154</v>
      </c>
      <c r="C894" t="str">
        <f>VLOOKUP(B894,NCE!$B$13:$H$1145,7,FALSE)</f>
        <v>Windows 365 Enterprise 2 vCPU, 8 GB, 128 GB</v>
      </c>
      <c r="D894">
        <f>VLOOKUP(B894,NCE!$B$13:$N$1145,11,FALSE)</f>
        <v>2717.4269662921351</v>
      </c>
      <c r="E894" t="s">
        <v>894</v>
      </c>
      <c r="F894" t="str">
        <f>IFERROR(VLOOKUP(B894,NCE!$B$14:$J$1145,9,0),"")</f>
        <v>Annual</v>
      </c>
      <c r="G894" t="str">
        <f>IFERROR(VLOOKUP(B894,NCE!B:K,8,FALSE),"")</f>
        <v>P1YA</v>
      </c>
      <c r="H894" t="s">
        <v>12</v>
      </c>
    </row>
    <row r="895" spans="2:8" hidden="1" x14ac:dyDescent="0.35">
      <c r="B895" t="s">
        <v>1155</v>
      </c>
      <c r="C895" t="str">
        <f>VLOOKUP(B895,NCE!$B$13:$H$1145,7,FALSE)</f>
        <v>Windows 365 Enterprise 2 vCPU, 4 GB, 256 GB</v>
      </c>
      <c r="D895">
        <f>VLOOKUP(B895,NCE!$B$13:$N$1145,11,FALSE)</f>
        <v>231.89606741573036</v>
      </c>
      <c r="E895" t="s">
        <v>894</v>
      </c>
      <c r="F895" t="str">
        <f>IFERROR(VLOOKUP(B895,NCE!$B$14:$J$1145,9,0),"")</f>
        <v>Monthly</v>
      </c>
      <c r="G895" t="str">
        <f>IFERROR(VLOOKUP(B895,NCE!B:K,8,FALSE),"")</f>
        <v>P1YM</v>
      </c>
      <c r="H895" t="s">
        <v>12</v>
      </c>
    </row>
    <row r="896" spans="2:8" hidden="1" x14ac:dyDescent="0.35">
      <c r="B896" t="s">
        <v>1156</v>
      </c>
      <c r="C896" t="str">
        <f>VLOOKUP(B896,NCE!$B$13:$H$1145,7,FALSE)</f>
        <v>Windows 365 Enterprise 2 vCPU, 4 GB, 256 GB</v>
      </c>
      <c r="D896">
        <f>VLOOKUP(B896,NCE!$B$13:$N$1145,11,FALSE)</f>
        <v>2650.303370786517</v>
      </c>
      <c r="E896" t="s">
        <v>894</v>
      </c>
      <c r="F896" t="str">
        <f>IFERROR(VLOOKUP(B896,NCE!$B$14:$J$1145,9,0),"")</f>
        <v>Annual</v>
      </c>
      <c r="G896" t="str">
        <f>IFERROR(VLOOKUP(B896,NCE!B:K,8,FALSE),"")</f>
        <v>P1YA</v>
      </c>
      <c r="H896" t="s">
        <v>12</v>
      </c>
    </row>
    <row r="897" spans="2:8" hidden="1" x14ac:dyDescent="0.35">
      <c r="B897" t="s">
        <v>1157</v>
      </c>
      <c r="C897" t="str">
        <f>VLOOKUP(B897,NCE!$B$13:$H$1145,7,FALSE)</f>
        <v>Windows 365 Enterprise 2 vCPU, 4 GB, 128 GB</v>
      </c>
      <c r="D897">
        <f>VLOOKUP(B897,NCE!$B$13:$N$1145,11,FALSE)</f>
        <v>179.74906367041197</v>
      </c>
      <c r="E897" t="s">
        <v>894</v>
      </c>
      <c r="F897" t="str">
        <f>IFERROR(VLOOKUP(B897,NCE!$B$14:$J$1145,9,0),"")</f>
        <v>Monthly</v>
      </c>
      <c r="G897" t="str">
        <f>IFERROR(VLOOKUP(B897,NCE!B:K,8,FALSE),"")</f>
        <v>P1YM</v>
      </c>
      <c r="H897" t="s">
        <v>12</v>
      </c>
    </row>
    <row r="898" spans="2:8" hidden="1" x14ac:dyDescent="0.35">
      <c r="B898" t="s">
        <v>1158</v>
      </c>
      <c r="C898" t="str">
        <f>VLOOKUP(B898,NCE!$B$13:$H$1145,7,FALSE)</f>
        <v>Windows 365 Enterprise 2 vCPU, 4 GB, 128 GB</v>
      </c>
      <c r="D898">
        <f>VLOOKUP(B898,NCE!$B$13:$N$1145,11,FALSE)</f>
        <v>2054.2808988764045</v>
      </c>
      <c r="E898" t="s">
        <v>894</v>
      </c>
      <c r="F898" t="str">
        <f>IFERROR(VLOOKUP(B898,NCE!$B$14:$J$1145,9,0),"")</f>
        <v>Annual</v>
      </c>
      <c r="G898" t="str">
        <f>IFERROR(VLOOKUP(B898,NCE!B:K,8,FALSE),"")</f>
        <v>P1YA</v>
      </c>
      <c r="H898" t="s">
        <v>12</v>
      </c>
    </row>
    <row r="899" spans="2:8" hidden="1" x14ac:dyDescent="0.35">
      <c r="B899" t="s">
        <v>1159</v>
      </c>
      <c r="C899" t="str">
        <f>VLOOKUP(B899,NCE!$B$13:$H$1145,7,FALSE)</f>
        <v>Windows 365 Enterprise 2 vCPU, 4 GB, 64 GB</v>
      </c>
      <c r="D899">
        <f>VLOOKUP(B899,NCE!$B$13:$N$1145,11,FALSE)</f>
        <v>162.33520599250934</v>
      </c>
      <c r="E899" t="s">
        <v>894</v>
      </c>
      <c r="F899" t="str">
        <f>IFERROR(VLOOKUP(B899,NCE!$B$14:$J$1145,9,0),"")</f>
        <v>Monthly</v>
      </c>
      <c r="G899" t="str">
        <f>IFERROR(VLOOKUP(B899,NCE!B:K,8,FALSE),"")</f>
        <v>P1YM</v>
      </c>
      <c r="H899" t="s">
        <v>12</v>
      </c>
    </row>
    <row r="900" spans="2:8" hidden="1" x14ac:dyDescent="0.35">
      <c r="B900" t="s">
        <v>1160</v>
      </c>
      <c r="C900" t="str">
        <f>VLOOKUP(B900,NCE!$B$13:$H$1145,7,FALSE)</f>
        <v>Windows 365 Enterprise 2 vCPU, 4 GB, 64 GB</v>
      </c>
      <c r="D900">
        <f>VLOOKUP(B900,NCE!$B$13:$N$1145,11,FALSE)</f>
        <v>1855.2134831460676</v>
      </c>
      <c r="E900" t="s">
        <v>894</v>
      </c>
      <c r="F900" t="str">
        <f>IFERROR(VLOOKUP(B900,NCE!$B$14:$J$1145,9,0),"")</f>
        <v>Annual</v>
      </c>
      <c r="G900" t="str">
        <f>IFERROR(VLOOKUP(B900,NCE!B:K,8,FALSE),"")</f>
        <v>P1YA</v>
      </c>
      <c r="H900" t="s">
        <v>12</v>
      </c>
    </row>
    <row r="901" spans="2:8" hidden="1" x14ac:dyDescent="0.35">
      <c r="B901" t="s">
        <v>1161</v>
      </c>
      <c r="C901" t="str">
        <f>VLOOKUP(B901,NCE!$B$13:$H$1145,7,FALSE)</f>
        <v>Windows 365 Enterprise 4 vCPU, 16 GB, 128 GB</v>
      </c>
      <c r="D901">
        <f>VLOOKUP(B901,NCE!$B$13:$N$1145,11,FALSE)</f>
        <v>382.68445692883893</v>
      </c>
      <c r="E901" t="s">
        <v>894</v>
      </c>
      <c r="F901" t="str">
        <f>IFERROR(VLOOKUP(B901,NCE!$B$14:$J$1145,9,0),"")</f>
        <v>Monthly</v>
      </c>
      <c r="G901" t="str">
        <f>IFERROR(VLOOKUP(B901,NCE!B:K,8,FALSE),"")</f>
        <v>P1YM</v>
      </c>
      <c r="H901" t="s">
        <v>12</v>
      </c>
    </row>
    <row r="902" spans="2:8" hidden="1" x14ac:dyDescent="0.35">
      <c r="B902" t="s">
        <v>1162</v>
      </c>
      <c r="C902" t="str">
        <f>VLOOKUP(B902,NCE!$B$13:$H$1145,7,FALSE)</f>
        <v>Windows 365 Enterprise 4 vCPU, 16 GB, 128 GB</v>
      </c>
      <c r="D902">
        <f>VLOOKUP(B902,NCE!$B$13:$N$1145,11,FALSE)</f>
        <v>4373.5842696629206</v>
      </c>
      <c r="E902" t="s">
        <v>894</v>
      </c>
      <c r="F902" t="str">
        <f>IFERROR(VLOOKUP(B902,NCE!$B$14:$J$1145,9,0),"")</f>
        <v>Annual</v>
      </c>
      <c r="G902" t="str">
        <f>IFERROR(VLOOKUP(B902,NCE!B:K,8,FALSE),"")</f>
        <v>P1YA</v>
      </c>
      <c r="H902" t="s">
        <v>12</v>
      </c>
    </row>
    <row r="903" spans="2:8" hidden="1" x14ac:dyDescent="0.35">
      <c r="B903" t="s">
        <v>1163</v>
      </c>
      <c r="C903" t="str">
        <f>VLOOKUP(B903,NCE!$B$13:$H$1145,7,FALSE)</f>
        <v>Windows 365 Enterprise 4 vCPU, 16 GB, 512 GB</v>
      </c>
      <c r="D903">
        <f>VLOOKUP(B903,NCE!$B$13:$N$1145,11,FALSE)</f>
        <v>585.62078651685397</v>
      </c>
      <c r="E903" t="s">
        <v>894</v>
      </c>
      <c r="F903" t="str">
        <f>IFERROR(VLOOKUP(B903,NCE!$B$14:$J$1145,9,0),"")</f>
        <v>Monthly</v>
      </c>
      <c r="G903" t="str">
        <f>IFERROR(VLOOKUP(B903,NCE!B:K,8,FALSE),"")</f>
        <v>P1YM</v>
      </c>
      <c r="H903" t="s">
        <v>12</v>
      </c>
    </row>
    <row r="904" spans="2:8" hidden="1" x14ac:dyDescent="0.35">
      <c r="B904" t="s">
        <v>1164</v>
      </c>
      <c r="C904" t="str">
        <f>VLOOKUP(B904,NCE!$B$13:$H$1145,7,FALSE)</f>
        <v>Windows 365 Enterprise 4 vCPU, 16 GB, 512 GB</v>
      </c>
      <c r="D904">
        <f>VLOOKUP(B904,NCE!$B$13:$N$1145,11,FALSE)</f>
        <v>6692.8764044943819</v>
      </c>
      <c r="E904" t="s">
        <v>894</v>
      </c>
      <c r="F904" t="str">
        <f>IFERROR(VLOOKUP(B904,NCE!$B$14:$J$1145,9,0),"")</f>
        <v>Annual</v>
      </c>
      <c r="G904" t="str">
        <f>IFERROR(VLOOKUP(B904,NCE!B:K,8,FALSE),"")</f>
        <v>P1YA</v>
      </c>
      <c r="H904" t="s">
        <v>12</v>
      </c>
    </row>
    <row r="905" spans="2:8" hidden="1" x14ac:dyDescent="0.35">
      <c r="B905" t="s">
        <v>1165</v>
      </c>
      <c r="C905" t="str">
        <f>VLOOKUP(B905,NCE!$B$13:$H$1145,7,FALSE)</f>
        <v>Windows 365 Enterprise 8 vCPU, 32 GB, 128 GB</v>
      </c>
      <c r="D905">
        <f>VLOOKUP(B905,NCE!$B$13:$N$1145,11,FALSE)</f>
        <v>713.22284644194758</v>
      </c>
      <c r="E905" t="s">
        <v>894</v>
      </c>
      <c r="F905" t="str">
        <f>IFERROR(VLOOKUP(B905,NCE!$B$14:$J$1145,9,0),"")</f>
        <v>Monthly</v>
      </c>
      <c r="G905" t="str">
        <f>IFERROR(VLOOKUP(B905,NCE!B:K,8,FALSE),"")</f>
        <v>P1YM</v>
      </c>
      <c r="H905" t="s">
        <v>12</v>
      </c>
    </row>
    <row r="906" spans="2:8" hidden="1" x14ac:dyDescent="0.35">
      <c r="B906" t="s">
        <v>1166</v>
      </c>
      <c r="C906" t="str">
        <f>VLOOKUP(B906,NCE!$B$13:$H$1145,7,FALSE)</f>
        <v>Windows 365 Enterprise 8 vCPU, 32 GB, 128 GB</v>
      </c>
      <c r="D906">
        <f>VLOOKUP(B906,NCE!$B$13:$N$1145,11,FALSE)</f>
        <v>8151.1348314606739</v>
      </c>
      <c r="E906" t="s">
        <v>894</v>
      </c>
      <c r="F906" t="str">
        <f>IFERROR(VLOOKUP(B906,NCE!$B$14:$J$1145,9,0),"")</f>
        <v>Annual</v>
      </c>
      <c r="G906" t="str">
        <f>IFERROR(VLOOKUP(B906,NCE!B:K,8,FALSE),"")</f>
        <v>P1YA</v>
      </c>
      <c r="H906" t="s">
        <v>12</v>
      </c>
    </row>
    <row r="907" spans="2:8" hidden="1" x14ac:dyDescent="0.35">
      <c r="B907" t="s">
        <v>1167</v>
      </c>
      <c r="C907" t="str">
        <f>VLOOKUP(B907,NCE!$B$13:$H$1145,7,FALSE)</f>
        <v>Windows 365 Enterprise 8 vCPU, 32 GB, 256 GB</v>
      </c>
      <c r="D907">
        <f>VLOOKUP(B907,NCE!$B$13:$N$1145,11,FALSE)</f>
        <v>765.36985018726591</v>
      </c>
      <c r="E907" t="s">
        <v>894</v>
      </c>
      <c r="F907" t="str">
        <f>IFERROR(VLOOKUP(B907,NCE!$B$14:$J$1145,9,0),"")</f>
        <v>Monthly</v>
      </c>
      <c r="G907" t="str">
        <f>IFERROR(VLOOKUP(B907,NCE!B:K,8,FALSE),"")</f>
        <v>P1YM</v>
      </c>
      <c r="H907" t="s">
        <v>12</v>
      </c>
    </row>
    <row r="908" spans="2:8" hidden="1" x14ac:dyDescent="0.35">
      <c r="B908" t="s">
        <v>1168</v>
      </c>
      <c r="C908" t="str">
        <f>VLOOKUP(B908,NCE!$B$13:$H$1145,7,FALSE)</f>
        <v>Windows 365 Enterprise 8 vCPU, 32 GB, 256 GB</v>
      </c>
      <c r="D908">
        <f>VLOOKUP(B908,NCE!$B$13:$N$1145,11,FALSE)</f>
        <v>8747.1460674157297</v>
      </c>
      <c r="E908" t="s">
        <v>894</v>
      </c>
      <c r="F908" t="str">
        <f>IFERROR(VLOOKUP(B908,NCE!$B$14:$J$1145,9,0),"")</f>
        <v>Annual</v>
      </c>
      <c r="G908" t="str">
        <f>IFERROR(VLOOKUP(B908,NCE!B:K,8,FALSE),"")</f>
        <v>P1YA</v>
      </c>
      <c r="H908" t="s">
        <v>12</v>
      </c>
    </row>
    <row r="909" spans="2:8" hidden="1" x14ac:dyDescent="0.35">
      <c r="B909" t="s">
        <v>1169</v>
      </c>
      <c r="C909" t="str">
        <f>VLOOKUP(B909,NCE!$B$13:$H$1145,7,FALSE)</f>
        <v>Windows 365 Enterprise 4 vCPU, 16 GB, 256 GB</v>
      </c>
      <c r="D909">
        <f>VLOOKUP(B909,NCE!$B$13:$N$1145,11,FALSE)</f>
        <v>434.84550561797749</v>
      </c>
      <c r="E909" t="s">
        <v>894</v>
      </c>
      <c r="F909" t="str">
        <f>IFERROR(VLOOKUP(B909,NCE!$B$14:$J$1145,9,0),"")</f>
        <v>Monthly</v>
      </c>
      <c r="G909" t="str">
        <f>IFERROR(VLOOKUP(B909,NCE!B:K,8,FALSE),"")</f>
        <v>P1YM</v>
      </c>
      <c r="H909" t="s">
        <v>12</v>
      </c>
    </row>
    <row r="910" spans="2:8" hidden="1" x14ac:dyDescent="0.35">
      <c r="B910" t="s">
        <v>1170</v>
      </c>
      <c r="C910" t="str">
        <f>VLOOKUP(B910,NCE!$B$13:$H$1145,7,FALSE)</f>
        <v>Windows 365 Enterprise 4 vCPU, 16 GB, 256 GB</v>
      </c>
      <c r="D910">
        <f>VLOOKUP(B910,NCE!$B$13:$N$1145,11,FALSE)</f>
        <v>4969.6067415730331</v>
      </c>
      <c r="E910" t="s">
        <v>894</v>
      </c>
      <c r="F910" t="str">
        <f>IFERROR(VLOOKUP(B910,NCE!$B$14:$J$1145,9,0),"")</f>
        <v>Annual</v>
      </c>
      <c r="G910" t="str">
        <f>IFERROR(VLOOKUP(B910,NCE!B:K,8,FALSE),"")</f>
        <v>P1YA</v>
      </c>
      <c r="H910" t="s">
        <v>12</v>
      </c>
    </row>
    <row r="911" spans="2:8" hidden="1" x14ac:dyDescent="0.35">
      <c r="B911" t="s">
        <v>1172</v>
      </c>
      <c r="C911" t="str">
        <f>VLOOKUP(B911,NCE!$B$13:$H$1145,7,FALSE)</f>
        <v>Microsoft Entra Workload ID</v>
      </c>
      <c r="D911">
        <f>VLOOKUP(B911,NCE!$B$13:$N$1145,11,FALSE)</f>
        <v>19.35580524344569</v>
      </c>
      <c r="E911" t="s">
        <v>894</v>
      </c>
      <c r="F911" t="str">
        <f>IFERROR(VLOOKUP(B911,NCE!$B$14:$J$1145,9,0),"")</f>
        <v>Monthly</v>
      </c>
      <c r="G911" t="str">
        <f>IFERROR(VLOOKUP(B911,NCE!B:K,8,FALSE),"")</f>
        <v>P1YM</v>
      </c>
      <c r="H911" t="s">
        <v>12</v>
      </c>
    </row>
    <row r="912" spans="2:8" hidden="1" x14ac:dyDescent="0.35">
      <c r="B912" t="s">
        <v>1173</v>
      </c>
      <c r="C912" t="str">
        <f>VLOOKUP(B912,NCE!$B$13:$H$1145,7,FALSE)</f>
        <v>Microsoft Entra Workload ID</v>
      </c>
      <c r="D912">
        <f>VLOOKUP(B912,NCE!$B$13:$N$1145,11,FALSE)</f>
        <v>22.123595505617978</v>
      </c>
      <c r="E912" t="s">
        <v>894</v>
      </c>
      <c r="F912" t="str">
        <f>IFERROR(VLOOKUP(B912,NCE!$B$14:$J$1145,9,0),"")</f>
        <v>Monthly</v>
      </c>
      <c r="G912" t="str">
        <f>IFERROR(VLOOKUP(B912,NCE!B:K,8,FALSE),"")</f>
        <v>P1MM</v>
      </c>
      <c r="H912" t="s">
        <v>12</v>
      </c>
    </row>
    <row r="913" spans="2:8" hidden="1" x14ac:dyDescent="0.35">
      <c r="B913" t="s">
        <v>1299</v>
      </c>
      <c r="C913" t="str">
        <f>VLOOKUP(B913,NCE!$B$13:$H$1145,7,FALSE)</f>
        <v>Microsoft Teams Premium</v>
      </c>
      <c r="D913">
        <f>VLOOKUP(B913,NCE!$B$13:$N$1145,11,FALSE)</f>
        <v>73.696629213483149</v>
      </c>
      <c r="E913" t="s">
        <v>894</v>
      </c>
      <c r="F913" t="str">
        <f>IFERROR(VLOOKUP(B913,NCE!$B$14:$J$1145,9,0),"")</f>
        <v>Monthly</v>
      </c>
      <c r="G913" t="str">
        <f>IFERROR(VLOOKUP(B913,NCE!B:K,8,FALSE),"")</f>
        <v>P1MM</v>
      </c>
      <c r="H913" t="s">
        <v>12</v>
      </c>
    </row>
    <row r="914" spans="2:8" hidden="1" x14ac:dyDescent="0.35">
      <c r="B914" t="s">
        <v>1300</v>
      </c>
      <c r="C914" t="str">
        <f>VLOOKUP(B914,NCE!$B$13:$H$1145,7,FALSE)</f>
        <v>Microsoft Teams Premium</v>
      </c>
      <c r="D914">
        <f>VLOOKUP(B914,NCE!$B$13:$N$1145,11,FALSE)</f>
        <v>736.84269662921338</v>
      </c>
      <c r="E914" t="s">
        <v>894</v>
      </c>
      <c r="F914" t="str">
        <f>IFERROR(VLOOKUP(B914,NCE!$B$14:$J$1145,9,0),"")</f>
        <v>Annual</v>
      </c>
      <c r="G914" t="str">
        <f>IFERROR(VLOOKUP(B914,NCE!B:K,8,FALSE),"")</f>
        <v>P1YA</v>
      </c>
      <c r="H914" t="s">
        <v>12</v>
      </c>
    </row>
    <row r="915" spans="2:8" hidden="1" x14ac:dyDescent="0.35">
      <c r="B915" t="s">
        <v>1301</v>
      </c>
      <c r="C915" t="str">
        <f>VLOOKUP(B915,NCE!$B$13:$H$1145,7,FALSE)</f>
        <v>Microsoft Teams Premium</v>
      </c>
      <c r="D915">
        <f>VLOOKUP(B915,NCE!$B$13:$N$1145,11,FALSE)</f>
        <v>64.470973782771537</v>
      </c>
      <c r="E915" t="s">
        <v>894</v>
      </c>
      <c r="F915" t="str">
        <f>IFERROR(VLOOKUP(B915,NCE!$B$14:$J$1145,9,0),"")</f>
        <v>Monthly</v>
      </c>
      <c r="G915" t="str">
        <f>IFERROR(VLOOKUP(B915,NCE!B:K,8,FALSE),"")</f>
        <v>P1YM</v>
      </c>
      <c r="H915" t="s">
        <v>12</v>
      </c>
    </row>
    <row r="916" spans="2:8" hidden="1" x14ac:dyDescent="0.35">
      <c r="B916" t="s">
        <v>1310</v>
      </c>
      <c r="C916" t="str">
        <f>VLOOKUP(B916,NCE!$B$13:$H$1145,7,FALSE)</f>
        <v>Advanced Data Residency</v>
      </c>
      <c r="D916">
        <f>VLOOKUP(B916,NCE!$B$13:$N$1145,11,FALSE)</f>
        <v>147.87640449438203</v>
      </c>
      <c r="E916" t="s">
        <v>894</v>
      </c>
      <c r="F916" t="str">
        <f>IFERROR(VLOOKUP(B916,NCE!$B$14:$J$1145,9,0),"")</f>
        <v>Annual</v>
      </c>
      <c r="G916" t="str">
        <f>IFERROR(VLOOKUP(B916,NCE!B:K,8,FALSE),"")</f>
        <v>P1YA</v>
      </c>
      <c r="H916" t="s">
        <v>12</v>
      </c>
    </row>
    <row r="917" spans="2:8" hidden="1" x14ac:dyDescent="0.35">
      <c r="B917" t="s">
        <v>1311</v>
      </c>
      <c r="C917" t="str">
        <f>VLOOKUP(B917,NCE!$B$13:$H$1145,7,FALSE)</f>
        <v>Advanced Data Residency</v>
      </c>
      <c r="D917">
        <f>VLOOKUP(B917,NCE!$B$13:$N$1145,11,FALSE)</f>
        <v>12.940074906367039</v>
      </c>
      <c r="E917" t="s">
        <v>894</v>
      </c>
      <c r="F917" t="str">
        <f>IFERROR(VLOOKUP(B917,NCE!$B$14:$J$1145,9,0),"")</f>
        <v>Monthly</v>
      </c>
      <c r="G917" t="str">
        <f>IFERROR(VLOOKUP(B917,NCE!B:K,8,FALSE),"")</f>
        <v>P1YM</v>
      </c>
      <c r="H917" t="s">
        <v>12</v>
      </c>
    </row>
    <row r="918" spans="2:8" hidden="1" x14ac:dyDescent="0.35">
      <c r="B918" t="s">
        <v>1312</v>
      </c>
      <c r="C918" t="str">
        <f>VLOOKUP(B918,NCE!$B$13:$H$1145,7,FALSE)</f>
        <v>Dynamics 365 Business Central Device</v>
      </c>
      <c r="D918">
        <f>VLOOKUP(B918,NCE!$B$13:$N$1145,11,FALSE)</f>
        <v>289.96629213483146</v>
      </c>
      <c r="E918" t="s">
        <v>894</v>
      </c>
      <c r="F918" t="str">
        <f>IFERROR(VLOOKUP(B918,NCE!$B$14:$J$1145,9,0),"")</f>
        <v>Monthly</v>
      </c>
      <c r="G918" t="str">
        <f>IFERROR(VLOOKUP(B918,NCE!B:K,8,FALSE),"")</f>
        <v>P1MM</v>
      </c>
      <c r="H918" t="s">
        <v>12</v>
      </c>
    </row>
    <row r="919" spans="2:8" hidden="1" x14ac:dyDescent="0.35">
      <c r="B919" t="s">
        <v>1313</v>
      </c>
      <c r="C919" t="str">
        <f>VLOOKUP(B919,NCE!$B$13:$H$1145,7,FALSE)</f>
        <v>Insider Risk Management Forensic Evidence 100GB Add-on</v>
      </c>
      <c r="D919">
        <f>VLOOKUP(B919,NCE!$B$13:$N$1145,11,FALSE)</f>
        <v>5521.7865168539329</v>
      </c>
      <c r="E919" t="s">
        <v>894</v>
      </c>
      <c r="F919" t="str">
        <f>IFERROR(VLOOKUP(B919,NCE!$B$14:$J$1145,9,0),"")</f>
        <v>Annual</v>
      </c>
      <c r="G919" t="str">
        <f>IFERROR(VLOOKUP(B919,NCE!B:K,8,FALSE),"")</f>
        <v>P1YA</v>
      </c>
      <c r="H919" t="s">
        <v>12</v>
      </c>
    </row>
    <row r="920" spans="2:8" hidden="1" x14ac:dyDescent="0.35">
      <c r="B920" t="s">
        <v>1314</v>
      </c>
      <c r="C920" t="str">
        <f>VLOOKUP(B920,NCE!$B$13:$H$1145,7,FALSE)</f>
        <v>Insider Risk Management Forensic Evidence 100GB Add-on</v>
      </c>
      <c r="D920">
        <f>VLOOKUP(B920,NCE!$B$13:$N$1145,11,FALSE)</f>
        <v>483.16104868913857</v>
      </c>
      <c r="E920" t="s">
        <v>894</v>
      </c>
      <c r="F920" t="str">
        <f>IFERROR(VLOOKUP(B920,NCE!$B$14:$J$1145,9,0),"")</f>
        <v>Monthly</v>
      </c>
      <c r="G920" t="str">
        <f>IFERROR(VLOOKUP(B920,NCE!B:K,8,FALSE),"")</f>
        <v>P1YM</v>
      </c>
      <c r="H920" t="s">
        <v>12</v>
      </c>
    </row>
    <row r="921" spans="2:8" hidden="1" x14ac:dyDescent="0.35">
      <c r="B921" t="s">
        <v>1315</v>
      </c>
      <c r="C921" t="str">
        <f>VLOOKUP(B921,NCE!$B$13:$H$1145,7,FALSE)</f>
        <v>Insider Risk Management Forensic Evidence 100GB Add-on</v>
      </c>
      <c r="D921">
        <f>VLOOKUP(B921,NCE!$B$13:$N$1145,11,FALSE)</f>
        <v>552.17977528089887</v>
      </c>
      <c r="E921" t="s">
        <v>894</v>
      </c>
      <c r="F921" t="str">
        <f>IFERROR(VLOOKUP(B921,NCE!$B$14:$J$1145,9,0),"")</f>
        <v>Monthly</v>
      </c>
      <c r="G921" t="str">
        <f>IFERROR(VLOOKUP(B921,NCE!B:K,8,FALSE),"")</f>
        <v>P1MM</v>
      </c>
      <c r="H921" t="s">
        <v>12</v>
      </c>
    </row>
    <row r="922" spans="2:8" hidden="1" x14ac:dyDescent="0.35">
      <c r="B922" t="s">
        <v>1316</v>
      </c>
      <c r="C922" t="str">
        <f>VLOOKUP(B922,NCE!$B$13:$H$1145,7,FALSE)</f>
        <v>Microsoft Defender for Business servers</v>
      </c>
      <c r="D922">
        <f>VLOOKUP(B922,NCE!$B$13:$N$1145,11,FALSE)</f>
        <v>17.606741573033709</v>
      </c>
      <c r="E922" t="s">
        <v>894</v>
      </c>
      <c r="F922" t="str">
        <f>IFERROR(VLOOKUP(B922,NCE!$B$14:$J$1145,9,0),"")</f>
        <v>Monthly</v>
      </c>
      <c r="G922" t="str">
        <f>IFERROR(VLOOKUP(B922,NCE!B:K,8,FALSE),"")</f>
        <v>P1MM</v>
      </c>
      <c r="H922" t="s">
        <v>12</v>
      </c>
    </row>
    <row r="923" spans="2:8" hidden="1" x14ac:dyDescent="0.35">
      <c r="B923" t="s">
        <v>619</v>
      </c>
      <c r="C923" t="str">
        <f>VLOOKUP(B923,NCE!$B$13:$H$1145,7,FALSE)</f>
        <v>Microsoft Defender for Endpoint Server</v>
      </c>
      <c r="D923">
        <f>VLOOKUP(B923,NCE!$B$13:$N$1145,11,FALSE)</f>
        <v>383.20224719101122</v>
      </c>
      <c r="E923" t="s">
        <v>894</v>
      </c>
      <c r="F923" t="str">
        <f>IFERROR(VLOOKUP(B923,NCE!$B$14:$J$1145,9,0),"")</f>
        <v>Annual</v>
      </c>
      <c r="G923" t="str">
        <f>IFERROR(VLOOKUP(B923,NCE!B:K,8,FALSE),"")</f>
        <v>P1YA</v>
      </c>
      <c r="H923" t="s">
        <v>12</v>
      </c>
    </row>
    <row r="924" spans="2:8" hidden="1" x14ac:dyDescent="0.35">
      <c r="B924" t="s">
        <v>618</v>
      </c>
      <c r="C924" t="str">
        <f>VLOOKUP(B924,NCE!$B$13:$H$1145,7,FALSE)</f>
        <v>Microsoft Defender for Endpoint Server</v>
      </c>
      <c r="D924">
        <f>VLOOKUP(B924,NCE!$B$13:$N$1145,11,FALSE)</f>
        <v>33.528089887640448</v>
      </c>
      <c r="E924" t="s">
        <v>894</v>
      </c>
      <c r="F924" t="str">
        <f>IFERROR(VLOOKUP(B924,NCE!$B$14:$J$1145,9,0),"")</f>
        <v>Monthly</v>
      </c>
      <c r="G924" t="str">
        <f>IFERROR(VLOOKUP(B924,NCE!B:K,8,FALSE),"")</f>
        <v>P1YM</v>
      </c>
      <c r="H924" t="s">
        <v>12</v>
      </c>
    </row>
    <row r="925" spans="2:8" hidden="1" x14ac:dyDescent="0.35">
      <c r="B925" t="s">
        <v>617</v>
      </c>
      <c r="C925" t="str">
        <f>VLOOKUP(B925,NCE!$B$13:$H$1145,7,FALSE)</f>
        <v>Microsoft Defender for Endpoint Server</v>
      </c>
      <c r="D925">
        <f>VLOOKUP(B925,NCE!$B$13:$N$1145,11,FALSE)</f>
        <v>38.314606741573037</v>
      </c>
      <c r="E925" t="s">
        <v>894</v>
      </c>
      <c r="F925" t="str">
        <f>IFERROR(VLOOKUP(B925,NCE!$B$14:$J$1145,9,0),"")</f>
        <v>Monthly</v>
      </c>
      <c r="G925" t="str">
        <f>IFERROR(VLOOKUP(B925,NCE!B:K,8,FALSE),"")</f>
        <v>P1MM</v>
      </c>
      <c r="H925" t="s">
        <v>12</v>
      </c>
    </row>
    <row r="926" spans="2:8" hidden="1" x14ac:dyDescent="0.35">
      <c r="B926" t="s">
        <v>1317</v>
      </c>
      <c r="C926" t="str">
        <f>VLOOKUP(B926,NCE!$B$13:$H$1145,7,FALSE)</f>
        <v>Microsoft Defender for IoT - OT site license - XL</v>
      </c>
      <c r="D926">
        <f>VLOOKUP(B926,NCE!$B$13:$N$1145,11,FALSE)</f>
        <v>110443.4382022472</v>
      </c>
      <c r="E926" t="s">
        <v>894</v>
      </c>
      <c r="F926" t="str">
        <f>IFERROR(VLOOKUP(B926,NCE!$B$14:$J$1145,9,0),"")</f>
        <v>Annual</v>
      </c>
      <c r="G926" t="str">
        <f>IFERROR(VLOOKUP(B926,NCE!B:K,8,FALSE),"")</f>
        <v>P1YA</v>
      </c>
      <c r="H926" t="s">
        <v>12</v>
      </c>
    </row>
    <row r="927" spans="2:8" hidden="1" x14ac:dyDescent="0.35">
      <c r="B927" t="s">
        <v>1318</v>
      </c>
      <c r="C927" t="str">
        <f>VLOOKUP(B927,NCE!$B$13:$H$1145,7,FALSE)</f>
        <v>Microsoft Defender for IoT - OT site license - XL</v>
      </c>
      <c r="D927">
        <f>VLOOKUP(B927,NCE!$B$13:$N$1145,11,FALSE)</f>
        <v>9663.7958801498116</v>
      </c>
      <c r="E927" t="s">
        <v>894</v>
      </c>
      <c r="F927" t="str">
        <f>IFERROR(VLOOKUP(B927,NCE!$B$14:$J$1145,9,0),"")</f>
        <v>Monthly</v>
      </c>
      <c r="G927" t="str">
        <f>IFERROR(VLOOKUP(B927,NCE!B:K,8,FALSE),"")</f>
        <v>P1YM</v>
      </c>
      <c r="H927" t="s">
        <v>12</v>
      </c>
    </row>
    <row r="928" spans="2:8" hidden="1" x14ac:dyDescent="0.35">
      <c r="B928" t="s">
        <v>1319</v>
      </c>
      <c r="C928" t="str">
        <f>VLOOKUP(B928,NCE!$B$13:$H$1145,7,FALSE)</f>
        <v>Microsoft Defender for IoT - OT site license - L</v>
      </c>
      <c r="D928">
        <f>VLOOKUP(B928,NCE!$B$13:$N$1145,11,FALSE)</f>
        <v>29451.662921348314</v>
      </c>
      <c r="E928" t="s">
        <v>894</v>
      </c>
      <c r="F928" t="str">
        <f>IFERROR(VLOOKUP(B928,NCE!$B$14:$J$1145,9,0),"")</f>
        <v>Annual</v>
      </c>
      <c r="G928" t="str">
        <f>IFERROR(VLOOKUP(B928,NCE!B:K,8,FALSE),"")</f>
        <v>P1YA</v>
      </c>
      <c r="H928" t="s">
        <v>12</v>
      </c>
    </row>
    <row r="929" spans="2:8" hidden="1" x14ac:dyDescent="0.35">
      <c r="B929" t="s">
        <v>1320</v>
      </c>
      <c r="C929" t="str">
        <f>VLOOKUP(B929,NCE!$B$13:$H$1145,7,FALSE)</f>
        <v>Microsoft Defender for IoT - OT site license - L</v>
      </c>
      <c r="D929">
        <f>VLOOKUP(B929,NCE!$B$13:$N$1145,11,FALSE)</f>
        <v>2577.0177902621722</v>
      </c>
      <c r="E929" t="s">
        <v>894</v>
      </c>
      <c r="F929" t="str">
        <f>IFERROR(VLOOKUP(B929,NCE!$B$14:$J$1145,9,0),"")</f>
        <v>Monthly</v>
      </c>
      <c r="G929" t="str">
        <f>IFERROR(VLOOKUP(B929,NCE!B:K,8,FALSE),"")</f>
        <v>P1YM</v>
      </c>
      <c r="H929" t="s">
        <v>12</v>
      </c>
    </row>
    <row r="930" spans="2:8" hidden="1" x14ac:dyDescent="0.35">
      <c r="B930" t="s">
        <v>1321</v>
      </c>
      <c r="C930" t="str">
        <f>VLOOKUP(B930,NCE!$B$13:$H$1145,7,FALSE)</f>
        <v>Microsoft Defender for IoT - OT site license - XS</v>
      </c>
      <c r="D930">
        <f>VLOOKUP(B930,NCE!$B$13:$N$1145,11,FALSE)</f>
        <v>5154.0112359550558</v>
      </c>
      <c r="E930" t="s">
        <v>894</v>
      </c>
      <c r="F930" t="str">
        <f>IFERROR(VLOOKUP(B930,NCE!$B$14:$J$1145,9,0),"")</f>
        <v>Annual</v>
      </c>
      <c r="G930" t="str">
        <f>IFERROR(VLOOKUP(B930,NCE!B:K,8,FALSE),"")</f>
        <v>P1YA</v>
      </c>
      <c r="H930" t="s">
        <v>12</v>
      </c>
    </row>
    <row r="931" spans="2:8" hidden="1" x14ac:dyDescent="0.35">
      <c r="B931" t="s">
        <v>1322</v>
      </c>
      <c r="C931" t="str">
        <f>VLOOKUP(B931,NCE!$B$13:$H$1145,7,FALSE)</f>
        <v>Microsoft Defender for IoT - OT site license - XS</v>
      </c>
      <c r="D931">
        <f>VLOOKUP(B931,NCE!$B$13:$N$1145,11,FALSE)</f>
        <v>450.97378277153553</v>
      </c>
      <c r="E931" t="s">
        <v>894</v>
      </c>
      <c r="F931" t="str">
        <f>IFERROR(VLOOKUP(B931,NCE!$B$14:$J$1145,9,0),"")</f>
        <v>Monthly</v>
      </c>
      <c r="G931" t="str">
        <f>IFERROR(VLOOKUP(B931,NCE!B:K,8,FALSE),"")</f>
        <v>P1YM</v>
      </c>
      <c r="H931" t="s">
        <v>12</v>
      </c>
    </row>
    <row r="932" spans="2:8" hidden="1" x14ac:dyDescent="0.35">
      <c r="B932" t="s">
        <v>1323</v>
      </c>
      <c r="C932" t="str">
        <f>VLOOKUP(B932,NCE!$B$13:$H$1145,7,FALSE)</f>
        <v>Microsoft Defender for IoT - OT site license - S</v>
      </c>
      <c r="D932">
        <f>VLOOKUP(B932,NCE!$B$13:$N$1145,11,FALSE)</f>
        <v>11044.85393258427</v>
      </c>
      <c r="E932" t="s">
        <v>894</v>
      </c>
      <c r="F932" t="str">
        <f>IFERROR(VLOOKUP(B932,NCE!$B$14:$J$1145,9,0),"")</f>
        <v>Annual</v>
      </c>
      <c r="G932" t="str">
        <f>IFERROR(VLOOKUP(B932,NCE!B:K,8,FALSE),"")</f>
        <v>P1YA</v>
      </c>
      <c r="H932" t="s">
        <v>12</v>
      </c>
    </row>
    <row r="933" spans="2:8" hidden="1" x14ac:dyDescent="0.35">
      <c r="B933" t="s">
        <v>1324</v>
      </c>
      <c r="C933" t="str">
        <f>VLOOKUP(B933,NCE!$B$13:$H$1145,7,FALSE)</f>
        <v>Microsoft Defender for IoT - OT site license - S</v>
      </c>
      <c r="D933">
        <f>VLOOKUP(B933,NCE!$B$13:$N$1145,11,FALSE)</f>
        <v>966.43071161048681</v>
      </c>
      <c r="E933" t="s">
        <v>894</v>
      </c>
      <c r="F933" t="str">
        <f>IFERROR(VLOOKUP(B933,NCE!$B$14:$J$1145,9,0),"")</f>
        <v>Monthly</v>
      </c>
      <c r="G933" t="str">
        <f>IFERROR(VLOOKUP(B933,NCE!B:K,8,FALSE),"")</f>
        <v>P1YM</v>
      </c>
      <c r="H933" t="s">
        <v>12</v>
      </c>
    </row>
    <row r="934" spans="2:8" hidden="1" x14ac:dyDescent="0.35">
      <c r="B934" t="s">
        <v>1325</v>
      </c>
      <c r="C934" t="str">
        <f>VLOOKUP(B934,NCE!$B$13:$H$1145,7,FALSE)</f>
        <v>Microsoft Defender for IoT - OT site license - M</v>
      </c>
      <c r="D934">
        <f>VLOOKUP(B934,NCE!$B$13:$N$1145,11,FALSE)</f>
        <v>18406.8202247191</v>
      </c>
      <c r="E934" t="s">
        <v>894</v>
      </c>
      <c r="F934" t="str">
        <f>IFERROR(VLOOKUP(B934,NCE!$B$14:$J$1145,9,0),"")</f>
        <v>Annual</v>
      </c>
      <c r="G934" t="str">
        <f>IFERROR(VLOOKUP(B934,NCE!B:K,8,FALSE),"")</f>
        <v>P1YA</v>
      </c>
      <c r="H934" t="s">
        <v>12</v>
      </c>
    </row>
    <row r="935" spans="2:8" hidden="1" x14ac:dyDescent="0.35">
      <c r="B935" t="s">
        <v>1326</v>
      </c>
      <c r="C935" t="str">
        <f>VLOOKUP(B935,NCE!$B$13:$H$1145,7,FALSE)</f>
        <v>Microsoft Defender for IoT - OT site license - M</v>
      </c>
      <c r="D935">
        <f>VLOOKUP(B935,NCE!$B$13:$N$1145,11,FALSE)</f>
        <v>1610.6011235955057</v>
      </c>
      <c r="E935" t="s">
        <v>894</v>
      </c>
      <c r="F935" t="str">
        <f>IFERROR(VLOOKUP(B935,NCE!$B$14:$J$1145,9,0),"")</f>
        <v>Monthly</v>
      </c>
      <c r="G935" t="str">
        <f>IFERROR(VLOOKUP(B935,NCE!B:K,8,FALSE),"")</f>
        <v>P1YM</v>
      </c>
      <c r="H935" t="s">
        <v>12</v>
      </c>
    </row>
    <row r="936" spans="2:8" hidden="1" x14ac:dyDescent="0.35">
      <c r="B936" t="s">
        <v>1327</v>
      </c>
      <c r="C936" t="str">
        <f>VLOOKUP(B936,NCE!$B$13:$H$1145,7,FALSE)</f>
        <v>Microsoft Defender Vulnerability Management Add-on</v>
      </c>
      <c r="D936">
        <f>VLOOKUP(B936,NCE!$B$13:$N$1145,11,FALSE)</f>
        <v>12.940074906367039</v>
      </c>
      <c r="E936" t="s">
        <v>894</v>
      </c>
      <c r="F936" t="str">
        <f>IFERROR(VLOOKUP(B936,NCE!$B$14:$J$1145,9,0),"")</f>
        <v>Monthly</v>
      </c>
      <c r="G936" t="str">
        <f>IFERROR(VLOOKUP(B936,NCE!B:K,8,FALSE),"")</f>
        <v>P1YM</v>
      </c>
      <c r="H936" t="s">
        <v>12</v>
      </c>
    </row>
    <row r="937" spans="2:8" hidden="1" x14ac:dyDescent="0.35">
      <c r="B937" t="s">
        <v>1328</v>
      </c>
      <c r="C937" t="str">
        <f>VLOOKUP(B937,NCE!$B$13:$H$1145,7,FALSE)</f>
        <v>Microsoft Defender Vulnerability Management Add-on</v>
      </c>
      <c r="D937">
        <f>VLOOKUP(B937,NCE!$B$13:$N$1145,11,FALSE)</f>
        <v>14.786516853932584</v>
      </c>
      <c r="E937" t="s">
        <v>894</v>
      </c>
      <c r="F937" t="str">
        <f>IFERROR(VLOOKUP(B937,NCE!$B$14:$J$1145,9,0),"")</f>
        <v>Monthly</v>
      </c>
      <c r="G937" t="str">
        <f>IFERROR(VLOOKUP(B937,NCE!B:K,8,FALSE),"")</f>
        <v>P1MM</v>
      </c>
      <c r="H937" t="s">
        <v>12</v>
      </c>
    </row>
    <row r="938" spans="2:8" hidden="1" x14ac:dyDescent="0.35">
      <c r="B938" t="s">
        <v>1329</v>
      </c>
      <c r="C938" t="str">
        <f>VLOOKUP(B938,NCE!$B$13:$H$1145,7,FALSE)</f>
        <v>Microsoft Defender Vulnerability Management Add-on</v>
      </c>
      <c r="D938">
        <f>VLOOKUP(B938,NCE!$B$13:$N$1145,11,FALSE)</f>
        <v>147.87640449438203</v>
      </c>
      <c r="E938" t="s">
        <v>894</v>
      </c>
      <c r="F938" t="str">
        <f>IFERROR(VLOOKUP(B938,NCE!$B$14:$J$1145,9,0),"")</f>
        <v>Annual</v>
      </c>
      <c r="G938" t="str">
        <f>IFERROR(VLOOKUP(B938,NCE!B:K,8,FALSE),"")</f>
        <v>P1YA</v>
      </c>
      <c r="H938" t="s">
        <v>12</v>
      </c>
    </row>
    <row r="939" spans="2:8" hidden="1" x14ac:dyDescent="0.35">
      <c r="B939" t="s">
        <v>1330</v>
      </c>
      <c r="C939" t="str">
        <f>VLOOKUP(B939,NCE!$B$13:$H$1145,7,FALSE)</f>
        <v>Microsoft Defender Vulnerability Management Add-On Server</v>
      </c>
      <c r="D939">
        <f>VLOOKUP(B939,NCE!$B$13:$N$1145,11,FALSE)</f>
        <v>14.786516853932584</v>
      </c>
      <c r="E939" t="s">
        <v>894</v>
      </c>
      <c r="F939" t="str">
        <f>IFERROR(VLOOKUP(B939,NCE!$B$14:$J$1145,9,0),"")</f>
        <v>Monthly</v>
      </c>
      <c r="G939" t="str">
        <f>IFERROR(VLOOKUP(B939,NCE!B:K,8,FALSE),"")</f>
        <v>P1MM</v>
      </c>
      <c r="H939" t="s">
        <v>12</v>
      </c>
    </row>
    <row r="940" spans="2:8" hidden="1" x14ac:dyDescent="0.35">
      <c r="B940" t="s">
        <v>1331</v>
      </c>
      <c r="C940" t="str">
        <f>VLOOKUP(B940,NCE!$B$13:$H$1145,7,FALSE)</f>
        <v>Microsoft Defender Vulnerability Management Add-On Server</v>
      </c>
      <c r="D940">
        <f>VLOOKUP(B940,NCE!$B$13:$N$1145,11,FALSE)</f>
        <v>147.87640449438203</v>
      </c>
      <c r="E940" t="s">
        <v>894</v>
      </c>
      <c r="F940" t="str">
        <f>IFERROR(VLOOKUP(B940,NCE!$B$14:$J$1145,9,0),"")</f>
        <v>Annual</v>
      </c>
      <c r="G940" t="str">
        <f>IFERROR(VLOOKUP(B940,NCE!B:K,8,FALSE),"")</f>
        <v>P1YA</v>
      </c>
      <c r="H940" t="s">
        <v>12</v>
      </c>
    </row>
    <row r="941" spans="2:8" hidden="1" x14ac:dyDescent="0.35">
      <c r="B941" t="s">
        <v>1332</v>
      </c>
      <c r="C941" t="str">
        <f>VLOOKUP(B941,NCE!$B$13:$H$1145,7,FALSE)</f>
        <v>Microsoft Defender Vulnerability Management Add-On Server</v>
      </c>
      <c r="D941">
        <f>VLOOKUP(B941,NCE!$B$13:$N$1145,11,FALSE)</f>
        <v>12.940074906367039</v>
      </c>
      <c r="E941" t="s">
        <v>894</v>
      </c>
      <c r="F941" t="str">
        <f>IFERROR(VLOOKUP(B941,NCE!$B$14:$J$1145,9,0),"")</f>
        <v>Monthly</v>
      </c>
      <c r="G941" t="str">
        <f>IFERROR(VLOOKUP(B941,NCE!B:K,8,FALSE),"")</f>
        <v>P1YM</v>
      </c>
      <c r="H941" t="s">
        <v>12</v>
      </c>
    </row>
    <row r="942" spans="2:8" hidden="1" x14ac:dyDescent="0.35">
      <c r="B942" t="s">
        <v>1333</v>
      </c>
      <c r="C942" t="str">
        <f>VLOOKUP(B942,NCE!$B$13:$H$1145,7,FALSE)</f>
        <v>Microsoft Defender Vulnerability Management</v>
      </c>
      <c r="D942">
        <f>VLOOKUP(B942,NCE!$B$13:$N$1145,11,FALSE)</f>
        <v>22.123595505617978</v>
      </c>
      <c r="E942" t="s">
        <v>894</v>
      </c>
      <c r="F942" t="str">
        <f>IFERROR(VLOOKUP(B942,NCE!$B$14:$J$1145,9,0),"")</f>
        <v>Monthly</v>
      </c>
      <c r="G942" t="str">
        <f>IFERROR(VLOOKUP(B942,NCE!B:K,8,FALSE),"")</f>
        <v>P1MM</v>
      </c>
      <c r="H942" t="s">
        <v>12</v>
      </c>
    </row>
    <row r="943" spans="2:8" hidden="1" x14ac:dyDescent="0.35">
      <c r="B943" t="s">
        <v>1334</v>
      </c>
      <c r="C943" t="str">
        <f>VLOOKUP(B943,NCE!$B$13:$H$1145,7,FALSE)</f>
        <v>Microsoft Defender Vulnerability Management</v>
      </c>
      <c r="D943">
        <f>VLOOKUP(B943,NCE!$B$13:$N$1145,11,FALSE)</f>
        <v>221.17977528089887</v>
      </c>
      <c r="E943" t="s">
        <v>894</v>
      </c>
      <c r="F943" t="str">
        <f>IFERROR(VLOOKUP(B943,NCE!$B$14:$J$1145,9,0),"")</f>
        <v>Annual</v>
      </c>
      <c r="G943" t="str">
        <f>IFERROR(VLOOKUP(B943,NCE!B:K,8,FALSE),"")</f>
        <v>P1YA</v>
      </c>
      <c r="H943" t="s">
        <v>12</v>
      </c>
    </row>
    <row r="944" spans="2:8" hidden="1" x14ac:dyDescent="0.35">
      <c r="B944" t="s">
        <v>1335</v>
      </c>
      <c r="C944" t="str">
        <f>VLOOKUP(B944,NCE!$B$13:$H$1145,7,FALSE)</f>
        <v>Microsoft Defender Vulnerability Management</v>
      </c>
      <c r="D944">
        <f>VLOOKUP(B944,NCE!$B$13:$N$1145,11,FALSE)</f>
        <v>19.35580524344569</v>
      </c>
      <c r="E944" t="s">
        <v>894</v>
      </c>
      <c r="F944" t="str">
        <f>IFERROR(VLOOKUP(B944,NCE!$B$14:$J$1145,9,0),"")</f>
        <v>Monthly</v>
      </c>
      <c r="G944" t="str">
        <f>IFERROR(VLOOKUP(B944,NCE!B:K,8,FALSE),"")</f>
        <v>P1YM</v>
      </c>
      <c r="H944" t="s">
        <v>12</v>
      </c>
    </row>
    <row r="945" spans="2:8" hidden="1" x14ac:dyDescent="0.35">
      <c r="B945" t="s">
        <v>1336</v>
      </c>
      <c r="C945" t="str">
        <f>VLOOKUP(B945,NCE!$B$13:$H$1145,7,FALSE)</f>
        <v>Microsoft Entra ID Governance Add-on for Microsoft Entra ID P2</v>
      </c>
      <c r="D945">
        <f>VLOOKUP(B945,NCE!$B$13:$N$1145,11,FALSE)</f>
        <v>29.44943820224719</v>
      </c>
      <c r="E945" t="s">
        <v>894</v>
      </c>
      <c r="F945" t="str">
        <f>IFERROR(VLOOKUP(B945,NCE!$B$14:$J$1145,9,0),"")</f>
        <v>Monthly</v>
      </c>
      <c r="G945" t="str">
        <f>IFERROR(VLOOKUP(B945,NCE!B:K,8,FALSE),"")</f>
        <v>P1MM</v>
      </c>
      <c r="H945" t="s">
        <v>12</v>
      </c>
    </row>
    <row r="946" spans="2:8" hidden="1" x14ac:dyDescent="0.35">
      <c r="B946" t="s">
        <v>1337</v>
      </c>
      <c r="C946" t="str">
        <f>VLOOKUP(B946,NCE!$B$13:$H$1145,7,FALSE)</f>
        <v>Microsoft Entra ID Governance Add-on for Microsoft Entra ID P2</v>
      </c>
      <c r="D946">
        <f>VLOOKUP(B946,NCE!$B$13:$N$1145,11,FALSE)</f>
        <v>25.772471910112358</v>
      </c>
      <c r="E946" t="s">
        <v>894</v>
      </c>
      <c r="F946" t="str">
        <f>IFERROR(VLOOKUP(B946,NCE!$B$14:$J$1145,9,0),"")</f>
        <v>Monthly</v>
      </c>
      <c r="G946" t="str">
        <f>IFERROR(VLOOKUP(B946,NCE!B:K,8,FALSE),"")</f>
        <v>P1YM</v>
      </c>
      <c r="H946" t="s">
        <v>12</v>
      </c>
    </row>
    <row r="947" spans="2:8" hidden="1" x14ac:dyDescent="0.35">
      <c r="B947" t="s">
        <v>1338</v>
      </c>
      <c r="C947" t="str">
        <f>VLOOKUP(B947,NCE!$B$13:$H$1145,7,FALSE)</f>
        <v>Microsoft Entra ID Governance Add-on for Microsoft Entra ID P2</v>
      </c>
      <c r="D947">
        <f>VLOOKUP(B947,NCE!$B$13:$N$1145,11,FALSE)</f>
        <v>294.4831460674157</v>
      </c>
      <c r="E947" t="s">
        <v>894</v>
      </c>
      <c r="F947" t="str">
        <f>IFERROR(VLOOKUP(B947,NCE!$B$14:$J$1145,9,0),"")</f>
        <v>Annual</v>
      </c>
      <c r="G947" t="str">
        <f>IFERROR(VLOOKUP(B947,NCE!B:K,8,FALSE),"")</f>
        <v>P1YA</v>
      </c>
      <c r="H947" t="s">
        <v>12</v>
      </c>
    </row>
    <row r="948" spans="2:8" hidden="1" x14ac:dyDescent="0.35">
      <c r="B948" t="s">
        <v>1339</v>
      </c>
      <c r="C948" t="str">
        <f>VLOOKUP(B948,NCE!$B$13:$H$1145,7,FALSE)</f>
        <v>Microsoft Entra ID Governance</v>
      </c>
      <c r="D948">
        <f>VLOOKUP(B948,NCE!$B$13:$N$1145,11,FALSE)</f>
        <v>51.573033707865164</v>
      </c>
      <c r="E948" t="s">
        <v>894</v>
      </c>
      <c r="F948" t="str">
        <f>IFERROR(VLOOKUP(B948,NCE!$B$14:$J$1145,9,0),"")</f>
        <v>Monthly</v>
      </c>
      <c r="G948" t="str">
        <f>IFERROR(VLOOKUP(B948,NCE!B:K,8,FALSE),"")</f>
        <v>P1MM</v>
      </c>
      <c r="H948" t="s">
        <v>12</v>
      </c>
    </row>
    <row r="949" spans="2:8" hidden="1" x14ac:dyDescent="0.35">
      <c r="B949" t="s">
        <v>1340</v>
      </c>
      <c r="C949" t="str">
        <f>VLOOKUP(B949,NCE!$B$13:$H$1145,7,FALSE)</f>
        <v>Microsoft Entra ID Governance</v>
      </c>
      <c r="D949">
        <f>VLOOKUP(B949,NCE!$B$13:$N$1145,11,FALSE)</f>
        <v>45.114232209737828</v>
      </c>
      <c r="E949" t="s">
        <v>894</v>
      </c>
      <c r="F949" t="str">
        <f>IFERROR(VLOOKUP(B949,NCE!$B$14:$J$1145,9,0),"")</f>
        <v>Monthly</v>
      </c>
      <c r="G949" t="str">
        <f>IFERROR(VLOOKUP(B949,NCE!B:K,8,FALSE),"")</f>
        <v>P1YM</v>
      </c>
      <c r="H949" t="s">
        <v>12</v>
      </c>
    </row>
    <row r="950" spans="2:8" hidden="1" x14ac:dyDescent="0.35">
      <c r="B950" t="s">
        <v>1341</v>
      </c>
      <c r="C950" t="str">
        <f>VLOOKUP(B950,NCE!$B$13:$H$1145,7,FALSE)</f>
        <v>Microsoft Entra ID Governance</v>
      </c>
      <c r="D950">
        <f>VLOOKUP(B950,NCE!$B$13:$N$1145,11,FALSE)</f>
        <v>515.66292134831463</v>
      </c>
      <c r="E950" t="s">
        <v>894</v>
      </c>
      <c r="F950" t="str">
        <f>IFERROR(VLOOKUP(B950,NCE!$B$14:$J$1145,9,0),"")</f>
        <v>Annual</v>
      </c>
      <c r="G950" t="str">
        <f>IFERROR(VLOOKUP(B950,NCE!B:K,8,FALSE),"")</f>
        <v>P1YA</v>
      </c>
      <c r="H950" t="s">
        <v>12</v>
      </c>
    </row>
    <row r="951" spans="2:8" hidden="1" x14ac:dyDescent="0.35">
      <c r="B951" t="s">
        <v>1342</v>
      </c>
      <c r="C951" t="str">
        <f>VLOOKUP(B951,NCE!$B$13:$H$1145,7,FALSE)</f>
        <v>Microsoft Intune Endpoint Privilege Management</v>
      </c>
      <c r="D951">
        <f>VLOOKUP(B951,NCE!$B$13:$N$1145,11,FALSE)</f>
        <v>221.17977528089887</v>
      </c>
      <c r="E951" t="s">
        <v>894</v>
      </c>
      <c r="F951" t="str">
        <f>IFERROR(VLOOKUP(B951,NCE!$B$14:$J$1145,9,0),"")</f>
        <v>Annual</v>
      </c>
      <c r="G951" t="str">
        <f>IFERROR(VLOOKUP(B951,NCE!B:K,8,FALSE),"")</f>
        <v>P1YA</v>
      </c>
      <c r="H951" t="s">
        <v>12</v>
      </c>
    </row>
    <row r="952" spans="2:8" hidden="1" x14ac:dyDescent="0.35">
      <c r="B952" t="s">
        <v>1343</v>
      </c>
      <c r="C952" t="str">
        <f>VLOOKUP(B952,NCE!$B$13:$H$1145,7,FALSE)</f>
        <v>Microsoft Intune Endpoint Privilege Management</v>
      </c>
      <c r="D952">
        <f>VLOOKUP(B952,NCE!$B$13:$N$1145,11,FALSE)</f>
        <v>19.35580524344569</v>
      </c>
      <c r="E952" t="s">
        <v>894</v>
      </c>
      <c r="F952" t="str">
        <f>IFERROR(VLOOKUP(B952,NCE!$B$14:$J$1145,9,0),"")</f>
        <v>Monthly</v>
      </c>
      <c r="G952" t="str">
        <f>IFERROR(VLOOKUP(B952,NCE!B:K,8,FALSE),"")</f>
        <v>P1YM</v>
      </c>
      <c r="H952" t="s">
        <v>12</v>
      </c>
    </row>
    <row r="953" spans="2:8" hidden="1" x14ac:dyDescent="0.35">
      <c r="B953" t="s">
        <v>1344</v>
      </c>
      <c r="C953" t="str">
        <f>VLOOKUP(B953,NCE!$B$13:$H$1145,7,FALSE)</f>
        <v>Microsoft Intune Endpoint Privilege Management</v>
      </c>
      <c r="D953">
        <f>VLOOKUP(B953,NCE!$B$13:$N$1145,11,FALSE)</f>
        <v>22.123595505617978</v>
      </c>
      <c r="E953" t="s">
        <v>894</v>
      </c>
      <c r="F953" t="str">
        <f>IFERROR(VLOOKUP(B953,NCE!$B$14:$J$1145,9,0),"")</f>
        <v>Monthly</v>
      </c>
      <c r="G953" t="str">
        <f>IFERROR(VLOOKUP(B953,NCE!B:K,8,FALSE),"")</f>
        <v>P1MM</v>
      </c>
      <c r="H953" t="s">
        <v>12</v>
      </c>
    </row>
    <row r="954" spans="2:8" hidden="1" x14ac:dyDescent="0.35">
      <c r="B954" t="s">
        <v>1345</v>
      </c>
      <c r="C954" t="str">
        <f>VLOOKUP(B954,NCE!$B$13:$H$1145,7,FALSE)</f>
        <v>Microsoft Intune Plan 2</v>
      </c>
      <c r="D954">
        <f>VLOOKUP(B954,NCE!$B$13:$N$1145,11,FALSE)</f>
        <v>294.4831460674157</v>
      </c>
      <c r="E954" t="s">
        <v>894</v>
      </c>
      <c r="F954" t="str">
        <f>IFERROR(VLOOKUP(B954,NCE!$B$14:$J$1145,9,0),"")</f>
        <v>Annual</v>
      </c>
      <c r="G954" t="str">
        <f>IFERROR(VLOOKUP(B954,NCE!B:K,8,FALSE),"")</f>
        <v>P1YA</v>
      </c>
      <c r="H954" t="s">
        <v>12</v>
      </c>
    </row>
    <row r="955" spans="2:8" hidden="1" x14ac:dyDescent="0.35">
      <c r="B955" t="s">
        <v>1346</v>
      </c>
      <c r="C955" t="str">
        <f>VLOOKUP(B955,NCE!$B$13:$H$1145,7,FALSE)</f>
        <v>Microsoft Intune Plan 2</v>
      </c>
      <c r="D955">
        <f>VLOOKUP(B955,NCE!$B$13:$N$1145,11,FALSE)</f>
        <v>25.772471910112358</v>
      </c>
      <c r="E955" t="s">
        <v>894</v>
      </c>
      <c r="F955" t="str">
        <f>IFERROR(VLOOKUP(B955,NCE!$B$14:$J$1145,9,0),"")</f>
        <v>Monthly</v>
      </c>
      <c r="G955" t="str">
        <f>IFERROR(VLOOKUP(B955,NCE!B:K,8,FALSE),"")</f>
        <v>P1YM</v>
      </c>
      <c r="H955" t="s">
        <v>12</v>
      </c>
    </row>
    <row r="956" spans="2:8" hidden="1" x14ac:dyDescent="0.35">
      <c r="B956" t="s">
        <v>1347</v>
      </c>
      <c r="C956" t="str">
        <f>VLOOKUP(B956,NCE!$B$13:$H$1145,7,FALSE)</f>
        <v>Microsoft Intune Plan 2</v>
      </c>
      <c r="D956">
        <f>VLOOKUP(B956,NCE!$B$13:$N$1145,11,FALSE)</f>
        <v>29.44943820224719</v>
      </c>
      <c r="E956" t="s">
        <v>894</v>
      </c>
      <c r="F956" t="str">
        <f>IFERROR(VLOOKUP(B956,NCE!$B$14:$J$1145,9,0),"")</f>
        <v>Monthly</v>
      </c>
      <c r="G956" t="str">
        <f>IFERROR(VLOOKUP(B956,NCE!B:K,8,FALSE),"")</f>
        <v>P1MM</v>
      </c>
      <c r="H956" t="s">
        <v>12</v>
      </c>
    </row>
    <row r="957" spans="2:8" hidden="1" x14ac:dyDescent="0.35">
      <c r="B957" t="s">
        <v>1348</v>
      </c>
      <c r="C957" t="str">
        <f>VLOOKUP(B957,NCE!$B$13:$H$1145,7,FALSE)</f>
        <v>Microsoft Intune Suite</v>
      </c>
      <c r="D957">
        <f>VLOOKUP(B957,NCE!$B$13:$N$1145,11,FALSE)</f>
        <v>736.84269662921338</v>
      </c>
      <c r="E957" t="s">
        <v>894</v>
      </c>
      <c r="F957" t="str">
        <f>IFERROR(VLOOKUP(B957,NCE!$B$14:$J$1145,9,0),"")</f>
        <v>Annual</v>
      </c>
      <c r="G957" t="str">
        <f>IFERROR(VLOOKUP(B957,NCE!B:K,8,FALSE),"")</f>
        <v>P1YA</v>
      </c>
      <c r="H957" t="s">
        <v>12</v>
      </c>
    </row>
    <row r="958" spans="2:8" hidden="1" x14ac:dyDescent="0.35">
      <c r="B958" t="s">
        <v>1349</v>
      </c>
      <c r="C958" t="str">
        <f>VLOOKUP(B958,NCE!$B$13:$H$1145,7,FALSE)</f>
        <v>Microsoft Intune Suite</v>
      </c>
      <c r="D958">
        <f>VLOOKUP(B958,NCE!$B$13:$N$1145,11,FALSE)</f>
        <v>64.470973782771537</v>
      </c>
      <c r="E958" t="s">
        <v>894</v>
      </c>
      <c r="F958" t="str">
        <f>IFERROR(VLOOKUP(B958,NCE!$B$14:$J$1145,9,0),"")</f>
        <v>Monthly</v>
      </c>
      <c r="G958" t="str">
        <f>IFERROR(VLOOKUP(B958,NCE!B:K,8,FALSE),"")</f>
        <v>P1YM</v>
      </c>
      <c r="H958" t="s">
        <v>12</v>
      </c>
    </row>
    <row r="959" spans="2:8" hidden="1" x14ac:dyDescent="0.35">
      <c r="B959" t="s">
        <v>1350</v>
      </c>
      <c r="C959" t="str">
        <f>VLOOKUP(B959,NCE!$B$13:$H$1145,7,FALSE)</f>
        <v>Microsoft Intune Suite</v>
      </c>
      <c r="D959">
        <f>VLOOKUP(B959,NCE!$B$13:$N$1145,11,FALSE)</f>
        <v>73.696629213483149</v>
      </c>
      <c r="E959" t="s">
        <v>894</v>
      </c>
      <c r="F959" t="str">
        <f>IFERROR(VLOOKUP(B959,NCE!$B$14:$J$1145,9,0),"")</f>
        <v>Monthly</v>
      </c>
      <c r="G959" t="str">
        <f>IFERROR(VLOOKUP(B959,NCE!B:K,8,FALSE),"")</f>
        <v>P1MM</v>
      </c>
      <c r="H959" t="s">
        <v>12</v>
      </c>
    </row>
    <row r="960" spans="2:8" hidden="1" x14ac:dyDescent="0.35">
      <c r="B960" t="s">
        <v>1351</v>
      </c>
      <c r="C960" t="str">
        <f>VLOOKUP(B960,NCE!$B$13:$H$1145,7,FALSE)</f>
        <v>Teams Essentials and Teams Phone with domestic calling</v>
      </c>
      <c r="D960">
        <f>VLOOKUP(B960,NCE!$B$13:$N$1145,11,FALSE)</f>
        <v>147.23595505617976</v>
      </c>
      <c r="E960" t="s">
        <v>894</v>
      </c>
      <c r="F960" t="str">
        <f>IFERROR(VLOOKUP(B960,NCE!$B$14:$J$1145,9,0),"")</f>
        <v>Monthly</v>
      </c>
      <c r="G960" t="str">
        <f>IFERROR(VLOOKUP(B960,NCE!B:K,8,FALSE),"")</f>
        <v>P1MM</v>
      </c>
      <c r="H960" t="s">
        <v>12</v>
      </c>
    </row>
    <row r="961" spans="2:8" hidden="1" x14ac:dyDescent="0.35">
      <c r="B961" t="s">
        <v>1352</v>
      </c>
      <c r="C961" t="str">
        <f>VLOOKUP(B961,NCE!$B$13:$H$1145,7,FALSE)</f>
        <v>Teams Essentials and Teams Phone with domestic calling</v>
      </c>
      <c r="D961">
        <f>VLOOKUP(B961,NCE!$B$13:$N$1145,11,FALSE)</f>
        <v>128.83426966292134</v>
      </c>
      <c r="E961" t="s">
        <v>894</v>
      </c>
      <c r="F961" t="str">
        <f>IFERROR(VLOOKUP(B961,NCE!$B$14:$J$1145,9,0),"")</f>
        <v>Monthly</v>
      </c>
      <c r="G961" t="str">
        <f>IFERROR(VLOOKUP(B961,NCE!B:K,8,FALSE),"")</f>
        <v>P1YM</v>
      </c>
      <c r="H961" t="s">
        <v>12</v>
      </c>
    </row>
    <row r="962" spans="2:8" hidden="1" x14ac:dyDescent="0.35">
      <c r="B962" t="s">
        <v>1353</v>
      </c>
      <c r="C962" t="str">
        <f>VLOOKUP(B962,NCE!$B$13:$H$1145,7,FALSE)</f>
        <v>Teams Essentials and Teams Phone with domestic calling</v>
      </c>
      <c r="D962">
        <f>VLOOKUP(B962,NCE!$B$13:$N$1145,11,FALSE)</f>
        <v>1472.3932584269664</v>
      </c>
      <c r="E962" t="s">
        <v>894</v>
      </c>
      <c r="F962" t="str">
        <f>IFERROR(VLOOKUP(B962,NCE!$B$14:$J$1145,9,0),"")</f>
        <v>Annual</v>
      </c>
      <c r="G962" t="str">
        <f>IFERROR(VLOOKUP(B962,NCE!B:K,8,FALSE),"")</f>
        <v>P1YA</v>
      </c>
      <c r="H962" t="s">
        <v>12</v>
      </c>
    </row>
    <row r="963" spans="2:8" hidden="1" x14ac:dyDescent="0.35">
      <c r="B963" t="s">
        <v>1354</v>
      </c>
      <c r="C963" t="str">
        <f>VLOOKUP(B963,NCE!$B$13:$H$1145,7,FALSE)</f>
        <v>Teams Essentials and Teams Phone with pay-as-you-go calling (country zone 2)</v>
      </c>
      <c r="D963">
        <f>VLOOKUP(B963,NCE!$B$13:$N$1145,11,FALSE)</f>
        <v>96.658239700374523</v>
      </c>
      <c r="E963" t="s">
        <v>894</v>
      </c>
      <c r="F963" t="str">
        <f>IFERROR(VLOOKUP(B963,NCE!$B$14:$J$1145,9,0),"")</f>
        <v>Monthly</v>
      </c>
      <c r="G963" t="str">
        <f>IFERROR(VLOOKUP(B963,NCE!B:K,8,FALSE),"")</f>
        <v>P1YM</v>
      </c>
      <c r="H963" t="s">
        <v>12</v>
      </c>
    </row>
    <row r="964" spans="2:8" hidden="1" x14ac:dyDescent="0.35">
      <c r="B964" t="s">
        <v>1355</v>
      </c>
      <c r="C964" t="str">
        <f>VLOOKUP(B964,NCE!$B$13:$H$1145,7,FALSE)</f>
        <v>Teams Essentials and Teams Phone with pay-as-you-go calling (country zone 2)</v>
      </c>
      <c r="D964">
        <f>VLOOKUP(B964,NCE!$B$13:$N$1145,11,FALSE)</f>
        <v>1104.6067415730338</v>
      </c>
      <c r="E964" t="s">
        <v>894</v>
      </c>
      <c r="F964" t="str">
        <f>IFERROR(VLOOKUP(B964,NCE!$B$14:$J$1145,9,0),"")</f>
        <v>Annual</v>
      </c>
      <c r="G964" t="str">
        <f>IFERROR(VLOOKUP(B964,NCE!B:K,8,FALSE),"")</f>
        <v>P1YA</v>
      </c>
      <c r="H964" t="s">
        <v>12</v>
      </c>
    </row>
    <row r="965" spans="2:8" hidden="1" x14ac:dyDescent="0.35">
      <c r="B965" t="s">
        <v>1356</v>
      </c>
      <c r="C965" t="str">
        <f>VLOOKUP(B965,NCE!$B$13:$H$1145,7,FALSE)</f>
        <v>Teams Phone with pay-as-you-go calling (country zone 2)</v>
      </c>
      <c r="D965">
        <f>VLOOKUP(B965,NCE!$B$13:$N$1145,11,FALSE)</f>
        <v>83.720037453183522</v>
      </c>
      <c r="E965" t="s">
        <v>894</v>
      </c>
      <c r="F965" t="str">
        <f>IFERROR(VLOOKUP(B965,NCE!$B$14:$J$1145,9,0),"")</f>
        <v>Monthly</v>
      </c>
      <c r="G965" t="str">
        <f>IFERROR(VLOOKUP(B965,NCE!B:K,8,FALSE),"")</f>
        <v>P1YM</v>
      </c>
      <c r="H965" t="s">
        <v>12</v>
      </c>
    </row>
    <row r="966" spans="2:8" hidden="1" x14ac:dyDescent="0.35">
      <c r="B966" t="s">
        <v>1357</v>
      </c>
      <c r="C966" t="str">
        <f>VLOOKUP(B966,NCE!$B$13:$H$1145,7,FALSE)</f>
        <v>Teams Phone with pay-as-you-go calling (country zone 2)</v>
      </c>
      <c r="D966">
        <f>VLOOKUP(B966,NCE!$B$13:$N$1145,11,FALSE)</f>
        <v>956.7303370786517</v>
      </c>
      <c r="E966" t="s">
        <v>894</v>
      </c>
      <c r="F966" t="str">
        <f>IFERROR(VLOOKUP(B966,NCE!$B$14:$J$1145,9,0),"")</f>
        <v>Annual</v>
      </c>
      <c r="G966" t="str">
        <f>IFERROR(VLOOKUP(B966,NCE!B:K,8,FALSE),"")</f>
        <v>P1YA</v>
      </c>
      <c r="H966" t="s">
        <v>12</v>
      </c>
    </row>
    <row r="967" spans="2:8" hidden="1" x14ac:dyDescent="0.35">
      <c r="B967" t="s">
        <v>1358</v>
      </c>
      <c r="C967" t="str">
        <f>VLOOKUP(B967,NCE!$B$13:$H$1145,7,FALSE)</f>
        <v>Multi-Geo Capabilities in Office 365</v>
      </c>
      <c r="D967">
        <f>VLOOKUP(B967,NCE!$B$13:$N$1145,11,FALSE)</f>
        <v>147.87640449438203</v>
      </c>
      <c r="E967" t="s">
        <v>894</v>
      </c>
      <c r="F967" t="str">
        <f>IFERROR(VLOOKUP(B967,NCE!$B$14:$J$1145,9,0),"")</f>
        <v>Annual</v>
      </c>
      <c r="G967" t="str">
        <f>IFERROR(VLOOKUP(B967,NCE!B:K,8,FALSE),"")</f>
        <v>P1YA</v>
      </c>
      <c r="H967" t="s">
        <v>12</v>
      </c>
    </row>
    <row r="968" spans="2:8" hidden="1" x14ac:dyDescent="0.35">
      <c r="B968" t="s">
        <v>1359</v>
      </c>
      <c r="C968" t="str">
        <f>VLOOKUP(B968,NCE!$B$13:$H$1145,7,FALSE)</f>
        <v>Multi-Geo Capabilities in Office 365</v>
      </c>
      <c r="D968">
        <f>VLOOKUP(B968,NCE!$B$13:$N$1145,11,FALSE)</f>
        <v>12.940074906367039</v>
      </c>
      <c r="E968" t="s">
        <v>894</v>
      </c>
      <c r="F968" t="str">
        <f>IFERROR(VLOOKUP(B968,NCE!$B$14:$J$1145,9,0),"")</f>
        <v>Monthly</v>
      </c>
      <c r="G968" t="str">
        <f>IFERROR(VLOOKUP(B968,NCE!B:K,8,FALSE),"")</f>
        <v>P1YM</v>
      </c>
      <c r="H968" t="s">
        <v>12</v>
      </c>
    </row>
    <row r="969" spans="2:8" hidden="1" x14ac:dyDescent="0.35">
      <c r="B969" t="s">
        <v>1360</v>
      </c>
      <c r="C969" t="str">
        <f>VLOOKUP(B969,NCE!$B$13:$H$1145,7,FALSE)</f>
        <v>Power Automate Process</v>
      </c>
      <c r="D969">
        <f>VLOOKUP(B969,NCE!$B$13:$N$1145,11,FALSE)</f>
        <v>11044.85393258427</v>
      </c>
      <c r="E969" t="s">
        <v>894</v>
      </c>
      <c r="F969" t="str">
        <f>IFERROR(VLOOKUP(B969,NCE!$B$14:$J$1145,9,0),"")</f>
        <v>Annual</v>
      </c>
      <c r="G969" t="str">
        <f>IFERROR(VLOOKUP(B969,NCE!B:K,8,FALSE),"")</f>
        <v>P1YA</v>
      </c>
      <c r="H969" t="s">
        <v>12</v>
      </c>
    </row>
    <row r="970" spans="2:8" hidden="1" x14ac:dyDescent="0.35">
      <c r="B970" t="s">
        <v>1361</v>
      </c>
      <c r="C970" t="str">
        <f>VLOOKUP(B970,NCE!$B$13:$H$1145,7,FALSE)</f>
        <v>Power Automate Process</v>
      </c>
      <c r="D970">
        <f>VLOOKUP(B970,NCE!$B$13:$N$1145,11,FALSE)</f>
        <v>966.43071161048681</v>
      </c>
      <c r="E970" t="s">
        <v>894</v>
      </c>
      <c r="F970" t="str">
        <f>IFERROR(VLOOKUP(B970,NCE!$B$14:$J$1145,9,0),"")</f>
        <v>Monthly</v>
      </c>
      <c r="G970" t="str">
        <f>IFERROR(VLOOKUP(B970,NCE!B:K,8,FALSE),"")</f>
        <v>P1YM</v>
      </c>
      <c r="H970" t="s">
        <v>12</v>
      </c>
    </row>
    <row r="971" spans="2:8" hidden="1" x14ac:dyDescent="0.35">
      <c r="B971" t="s">
        <v>1362</v>
      </c>
      <c r="C971" t="str">
        <f>VLOOKUP(B971,NCE!$B$13:$H$1145,7,FALSE)</f>
        <v>Power Automate Process</v>
      </c>
      <c r="D971">
        <f>VLOOKUP(B971,NCE!$B$13:$N$1145,11,FALSE)</f>
        <v>1104.4831460674156</v>
      </c>
      <c r="E971" t="s">
        <v>894</v>
      </c>
      <c r="F971" t="str">
        <f>IFERROR(VLOOKUP(B971,NCE!$B$14:$J$1145,9,0),"")</f>
        <v>Monthly</v>
      </c>
      <c r="G971" t="str">
        <f>IFERROR(VLOOKUP(B971,NCE!B:K,8,FALSE),"")</f>
        <v>P1MM</v>
      </c>
      <c r="H971" t="s">
        <v>12</v>
      </c>
    </row>
    <row r="972" spans="2:8" hidden="1" x14ac:dyDescent="0.35">
      <c r="B972" t="s">
        <v>1363</v>
      </c>
      <c r="C972" t="str">
        <f>VLOOKUP(B972,NCE!$B$13:$H$1145,7,FALSE)</f>
        <v>Power Automate Process Mining add-on</v>
      </c>
      <c r="D972">
        <f>VLOOKUP(B972,NCE!$B$13:$N$1145,11,FALSE)</f>
        <v>368145.20224719099</v>
      </c>
      <c r="E972" t="s">
        <v>894</v>
      </c>
      <c r="F972" t="str">
        <f>IFERROR(VLOOKUP(B972,NCE!$B$14:$J$1145,9,0),"")</f>
        <v>Annual</v>
      </c>
      <c r="G972" t="str">
        <f>IFERROR(VLOOKUP(B972,NCE!B:K,8,FALSE),"")</f>
        <v>P1YA</v>
      </c>
      <c r="H972" t="s">
        <v>12</v>
      </c>
    </row>
    <row r="973" spans="2:8" hidden="1" x14ac:dyDescent="0.35">
      <c r="B973" t="s">
        <v>1364</v>
      </c>
      <c r="C973" t="str">
        <f>VLOOKUP(B973,NCE!$B$13:$H$1145,7,FALSE)</f>
        <v>Power Automate Process Mining add-on</v>
      </c>
      <c r="D973">
        <f>VLOOKUP(B973,NCE!$B$13:$N$1145,11,FALSE)</f>
        <v>32212.708801498127</v>
      </c>
      <c r="E973" t="s">
        <v>894</v>
      </c>
      <c r="F973" t="str">
        <f>IFERROR(VLOOKUP(B973,NCE!$B$14:$J$1145,9,0),"")</f>
        <v>Monthly</v>
      </c>
      <c r="G973" t="str">
        <f>IFERROR(VLOOKUP(B973,NCE!B:K,8,FALSE),"")</f>
        <v>P1YM</v>
      </c>
      <c r="H973" t="s">
        <v>12</v>
      </c>
    </row>
    <row r="974" spans="2:8" hidden="1" x14ac:dyDescent="0.35">
      <c r="B974" t="s">
        <v>1365</v>
      </c>
      <c r="C974" t="str">
        <f>VLOOKUP(B974,NCE!$B$13:$H$1145,7,FALSE)</f>
        <v>Power Automate Process Mining add-on</v>
      </c>
      <c r="D974">
        <f>VLOOKUP(B974,NCE!$B$13:$N$1145,11,FALSE)</f>
        <v>36814.516853932582</v>
      </c>
      <c r="E974" t="s">
        <v>894</v>
      </c>
      <c r="F974" t="str">
        <f>IFERROR(VLOOKUP(B974,NCE!$B$14:$J$1145,9,0),"")</f>
        <v>Monthly</v>
      </c>
      <c r="G974" t="str">
        <f>IFERROR(VLOOKUP(B974,NCE!B:K,8,FALSE),"")</f>
        <v>P1MM</v>
      </c>
      <c r="H974" t="s">
        <v>12</v>
      </c>
    </row>
    <row r="975" spans="2:8" hidden="1" x14ac:dyDescent="0.35">
      <c r="B975" t="s">
        <v>1366</v>
      </c>
      <c r="C975" t="str">
        <f>VLOOKUP(B975,NCE!$B$13:$H$1145,7,FALSE)</f>
        <v>Microsoft Copilot Studio User License</v>
      </c>
      <c r="D975">
        <f>VLOOKUP(B975,NCE!$B$13:$N$1145,11,FALSE)</f>
        <v>0</v>
      </c>
      <c r="E975" t="s">
        <v>894</v>
      </c>
      <c r="F975" t="str">
        <f>IFERROR(VLOOKUP(B975,NCE!$B$14:$J$1145,9,0),"")</f>
        <v>Monthly</v>
      </c>
      <c r="G975" t="str">
        <f>IFERROR(VLOOKUP(B975,NCE!B:K,8,FALSE),"")</f>
        <v>P1MM</v>
      </c>
      <c r="H975" t="s">
        <v>12</v>
      </c>
    </row>
    <row r="976" spans="2:8" hidden="1" x14ac:dyDescent="0.35">
      <c r="B976" t="s">
        <v>1367</v>
      </c>
      <c r="C976" t="str">
        <f>VLOOKUP(B976,NCE!$B$13:$H$1145,7,FALSE)</f>
        <v>Microsoft Copilot Studio User License</v>
      </c>
      <c r="D976">
        <f>VLOOKUP(B976,NCE!$B$13:$N$1145,11,FALSE)</f>
        <v>0</v>
      </c>
      <c r="E976" t="s">
        <v>894</v>
      </c>
      <c r="F976" t="str">
        <f>IFERROR(VLOOKUP(B976,NCE!$B$14:$J$1145,9,0),"")</f>
        <v>Annual</v>
      </c>
      <c r="G976" t="str">
        <f>IFERROR(VLOOKUP(B976,NCE!B:K,8,FALSE),"")</f>
        <v>P1YA</v>
      </c>
      <c r="H976" t="s">
        <v>12</v>
      </c>
    </row>
    <row r="977" spans="2:8" hidden="1" x14ac:dyDescent="0.35">
      <c r="B977" t="s">
        <v>1368</v>
      </c>
      <c r="C977" t="str">
        <f>VLOOKUP(B977,NCE!$B$13:$H$1145,7,FALSE)</f>
        <v>Microsoft Copilot Studio User License</v>
      </c>
      <c r="D977">
        <f>VLOOKUP(B977,NCE!$B$13:$N$1145,11,FALSE)</f>
        <v>0</v>
      </c>
      <c r="E977" t="s">
        <v>894</v>
      </c>
      <c r="F977" t="str">
        <f>IFERROR(VLOOKUP(B977,NCE!$B$14:$J$1145,9,0),"")</f>
        <v>Monthly</v>
      </c>
      <c r="G977" t="str">
        <f>IFERROR(VLOOKUP(B977,NCE!B:K,8,FALSE),"")</f>
        <v>P1YM</v>
      </c>
      <c r="H977" t="s">
        <v>12</v>
      </c>
    </row>
    <row r="978" spans="2:8" hidden="1" x14ac:dyDescent="0.35">
      <c r="B978" t="s">
        <v>1369</v>
      </c>
      <c r="C978" t="str">
        <f>VLOOKUP(B978,NCE!$B$13:$H$1145,7,FALSE)</f>
        <v>Priva Subject Rights Requests (100)</v>
      </c>
      <c r="D978">
        <f>VLOOKUP(B978,NCE!$B$13:$N$1145,11,FALSE)</f>
        <v>12271.505617977527</v>
      </c>
      <c r="E978" t="s">
        <v>894</v>
      </c>
      <c r="F978" t="str">
        <f>IFERROR(VLOOKUP(B978,NCE!$B$14:$J$1145,9,0),"")</f>
        <v>Monthly</v>
      </c>
      <c r="G978" t="str">
        <f>IFERROR(VLOOKUP(B978,NCE!B:K,8,FALSE),"")</f>
        <v>P1MM</v>
      </c>
      <c r="H978" t="s">
        <v>12</v>
      </c>
    </row>
    <row r="979" spans="2:8" hidden="1" x14ac:dyDescent="0.35">
      <c r="B979" t="s">
        <v>1370</v>
      </c>
      <c r="C979" t="str">
        <f>VLOOKUP(B979,NCE!$B$13:$H$1145,7,FALSE)</f>
        <v>Priva Subject Rights Requests (100)</v>
      </c>
      <c r="D979">
        <f>VLOOKUP(B979,NCE!$B$13:$N$1145,11,FALSE)</f>
        <v>122715.06741573034</v>
      </c>
      <c r="E979" t="s">
        <v>894</v>
      </c>
      <c r="F979" t="str">
        <f>IFERROR(VLOOKUP(B979,NCE!$B$14:$J$1145,9,0),"")</f>
        <v>Annual</v>
      </c>
      <c r="G979" t="str">
        <f>IFERROR(VLOOKUP(B979,NCE!B:K,8,FALSE),"")</f>
        <v>P1YA</v>
      </c>
      <c r="H979" t="s">
        <v>12</v>
      </c>
    </row>
    <row r="980" spans="2:8" hidden="1" x14ac:dyDescent="0.35">
      <c r="B980" t="s">
        <v>1371</v>
      </c>
      <c r="C980" t="str">
        <f>VLOOKUP(B980,NCE!$B$13:$H$1145,7,FALSE)</f>
        <v>Priva Subject Rights Requests (100)</v>
      </c>
      <c r="D980">
        <f>VLOOKUP(B980,NCE!$B$13:$N$1145,11,FALSE)</f>
        <v>10737.573970037452</v>
      </c>
      <c r="E980" t="s">
        <v>894</v>
      </c>
      <c r="F980" t="str">
        <f>IFERROR(VLOOKUP(B980,NCE!$B$14:$J$1145,9,0),"")</f>
        <v>Monthly</v>
      </c>
      <c r="G980" t="str">
        <f>IFERROR(VLOOKUP(B980,NCE!B:K,8,FALSE),"")</f>
        <v>P1YM</v>
      </c>
      <c r="H980" t="s">
        <v>12</v>
      </c>
    </row>
    <row r="981" spans="2:8" x14ac:dyDescent="0.35">
      <c r="B981" t="s">
        <v>1372</v>
      </c>
      <c r="C981" t="str">
        <f>VLOOKUP(B981,NCE!B:H,7,FALSE)</f>
        <v>Priva Subject Rights Requests (10)</v>
      </c>
      <c r="D981">
        <f>VLOOKUP(B981,NCE!$B$13:$N$1145,11,FALSE)</f>
        <v>1227.1685393258429</v>
      </c>
      <c r="E981" t="s">
        <v>894</v>
      </c>
      <c r="F981" t="str">
        <f>IFERROR(VLOOKUP(B981,NCE!$B$14:$J$1145,9,0),"")</f>
        <v>Monthly</v>
      </c>
      <c r="G981" t="str">
        <f>IFERROR(VLOOKUP(B981,NCE!B:K,8,FALSE),"")</f>
        <v>P1MM</v>
      </c>
      <c r="H981" t="s">
        <v>1821</v>
      </c>
    </row>
    <row r="982" spans="2:8" x14ac:dyDescent="0.35">
      <c r="B982" t="s">
        <v>1373</v>
      </c>
      <c r="C982" t="str">
        <f>VLOOKUP(B982,NCE!B:H,7,FALSE)</f>
        <v>Priva Subject Rights Requests (10)</v>
      </c>
      <c r="D982">
        <f>VLOOKUP(B982,NCE!$B$13:$N$1145,11,FALSE)</f>
        <v>12271.629213483146</v>
      </c>
      <c r="E982" t="s">
        <v>894</v>
      </c>
      <c r="F982" t="str">
        <f>IFERROR(VLOOKUP(B982,NCE!$B$14:$J$1145,9,0),"")</f>
        <v>Annual</v>
      </c>
      <c r="G982" t="str">
        <f>IFERROR(VLOOKUP(B982,NCE!B:K,8,FALSE),"")</f>
        <v>P1YA</v>
      </c>
      <c r="H982" t="s">
        <v>1821</v>
      </c>
    </row>
    <row r="983" spans="2:8" x14ac:dyDescent="0.35">
      <c r="B983" t="s">
        <v>1374</v>
      </c>
      <c r="C983" t="str">
        <f>VLOOKUP(B983,NCE!B:H,7,FALSE)</f>
        <v>Priva Subject Rights Requests (10)</v>
      </c>
      <c r="D983">
        <f>VLOOKUP(B983,NCE!$B$13:$N$1145,11,FALSE)</f>
        <v>1073.7649812734082</v>
      </c>
      <c r="E983" t="s">
        <v>894</v>
      </c>
      <c r="F983" t="str">
        <f>IFERROR(VLOOKUP(B983,NCE!$B$14:$J$1145,9,0),"")</f>
        <v>Monthly</v>
      </c>
      <c r="G983" t="str">
        <f>IFERROR(VLOOKUP(B983,NCE!B:K,8,FALSE),"")</f>
        <v>P1YM</v>
      </c>
      <c r="H983" t="s">
        <v>1821</v>
      </c>
    </row>
    <row r="984" spans="2:8" x14ac:dyDescent="0.35">
      <c r="B984" t="s">
        <v>1375</v>
      </c>
      <c r="C984" t="str">
        <f>VLOOKUP(B984,NCE!B:H,7,FALSE)</f>
        <v>Priva Subject Rights Requests (1)</v>
      </c>
      <c r="D984">
        <f>VLOOKUP(B984,NCE!$B$13:$N$1145,11,FALSE)</f>
        <v>122.66292134831461</v>
      </c>
      <c r="E984" t="s">
        <v>894</v>
      </c>
      <c r="F984" t="str">
        <f>IFERROR(VLOOKUP(B984,NCE!$B$14:$J$1145,9,0),"")</f>
        <v>Monthly</v>
      </c>
      <c r="G984" t="str">
        <f>IFERROR(VLOOKUP(B984,NCE!B:K,8,FALSE),"")</f>
        <v>P1MM</v>
      </c>
      <c r="H984" t="s">
        <v>1821</v>
      </c>
    </row>
    <row r="985" spans="2:8" x14ac:dyDescent="0.35">
      <c r="B985" t="s">
        <v>1376</v>
      </c>
      <c r="C985" t="str">
        <f>VLOOKUP(B985,NCE!B:H,7,FALSE)</f>
        <v>Priva Subject Rights Requests (1)</v>
      </c>
      <c r="D985">
        <f>VLOOKUP(B985,NCE!$B$13:$N$1145,11,FALSE)</f>
        <v>1226.7752808988764</v>
      </c>
      <c r="E985" t="s">
        <v>894</v>
      </c>
      <c r="F985" t="str">
        <f>IFERROR(VLOOKUP(B985,NCE!$B$14:$J$1145,9,0),"")</f>
        <v>Annual</v>
      </c>
      <c r="G985" t="str">
        <f>IFERROR(VLOOKUP(B985,NCE!B:K,8,FALSE),"")</f>
        <v>P1YA</v>
      </c>
      <c r="H985" t="s">
        <v>1821</v>
      </c>
    </row>
    <row r="986" spans="2:8" x14ac:dyDescent="0.35">
      <c r="B986" t="s">
        <v>1377</v>
      </c>
      <c r="C986" t="str">
        <f>VLOOKUP(B986,NCE!B:H,7,FALSE)</f>
        <v>Priva Subject Rights Requests (1)</v>
      </c>
      <c r="D986">
        <f>VLOOKUP(B986,NCE!$B$13:$N$1145,11,FALSE)</f>
        <v>107.3492509363296</v>
      </c>
      <c r="E986" t="s">
        <v>894</v>
      </c>
      <c r="F986" t="str">
        <f>IFERROR(VLOOKUP(B986,NCE!$B$14:$J$1145,9,0),"")</f>
        <v>Monthly</v>
      </c>
      <c r="G986" t="str">
        <f>IFERROR(VLOOKUP(B986,NCE!B:K,8,FALSE),"")</f>
        <v>P1YM</v>
      </c>
      <c r="H986" t="s">
        <v>1821</v>
      </c>
    </row>
    <row r="987" spans="2:8" hidden="1" x14ac:dyDescent="0.35">
      <c r="B987" t="s">
        <v>1378</v>
      </c>
      <c r="C987" t="str">
        <f>VLOOKUP(B987,NCE!$B$13:$H$1145,7,FALSE)</f>
        <v>SharePoint advanced management plan 1</v>
      </c>
      <c r="D987">
        <f>VLOOKUP(B987,NCE!$B$13:$N$1145,11,FALSE)</f>
        <v>221.17977528089887</v>
      </c>
      <c r="E987" t="s">
        <v>894</v>
      </c>
      <c r="F987" t="str">
        <f>IFERROR(VLOOKUP(B987,NCE!$B$14:$J$1145,9,0),"")</f>
        <v>Annual</v>
      </c>
      <c r="G987" t="str">
        <f>IFERROR(VLOOKUP(B987,NCE!B:K,8,FALSE),"")</f>
        <v>P1YA</v>
      </c>
      <c r="H987" t="s">
        <v>12</v>
      </c>
    </row>
    <row r="988" spans="2:8" hidden="1" x14ac:dyDescent="0.35">
      <c r="B988" t="s">
        <v>1379</v>
      </c>
      <c r="C988" t="str">
        <f>VLOOKUP(B988,NCE!$B$13:$H$1145,7,FALSE)</f>
        <v>SharePoint advanced management plan 1</v>
      </c>
      <c r="D988">
        <f>VLOOKUP(B988,NCE!$B$13:$N$1145,11,FALSE)</f>
        <v>19.35580524344569</v>
      </c>
      <c r="E988" t="s">
        <v>894</v>
      </c>
      <c r="F988" t="str">
        <f>IFERROR(VLOOKUP(B988,NCE!$B$14:$J$1145,9,0),"")</f>
        <v>Monthly</v>
      </c>
      <c r="G988" t="str">
        <f>IFERROR(VLOOKUP(B988,NCE!B:K,8,FALSE),"")</f>
        <v>P1YM</v>
      </c>
      <c r="H988" t="s">
        <v>12</v>
      </c>
    </row>
    <row r="989" spans="2:8" hidden="1" x14ac:dyDescent="0.35">
      <c r="B989" t="s">
        <v>1380</v>
      </c>
      <c r="C989" t="str">
        <f>VLOOKUP(B989,NCE!$B$13:$H$1145,7,FALSE)</f>
        <v>SharePoint advanced management plan 1</v>
      </c>
      <c r="D989">
        <f>VLOOKUP(B989,NCE!$B$13:$N$1145,11,FALSE)</f>
        <v>22.123595505617978</v>
      </c>
      <c r="E989" t="s">
        <v>894</v>
      </c>
      <c r="F989" t="str">
        <f>IFERROR(VLOOKUP(B989,NCE!$B$14:$J$1145,9,0),"")</f>
        <v>Monthly</v>
      </c>
      <c r="G989" t="str">
        <f>IFERROR(VLOOKUP(B989,NCE!B:K,8,FALSE),"")</f>
        <v>P1MM</v>
      </c>
      <c r="H989" t="s">
        <v>12</v>
      </c>
    </row>
    <row r="990" spans="2:8" hidden="1" x14ac:dyDescent="0.35">
      <c r="B990" t="s">
        <v>1381</v>
      </c>
      <c r="C990" t="str">
        <f>VLOOKUP(B990,NCE!$B$13:$H$1145,7,FALSE)</f>
        <v>Universal Print volume add-on (10k jobs)</v>
      </c>
      <c r="D990">
        <f>VLOOKUP(B990,NCE!$B$13:$N$1145,11,FALSE)</f>
        <v>2208.8314606741574</v>
      </c>
      <c r="E990" t="s">
        <v>894</v>
      </c>
      <c r="F990" t="str">
        <f>IFERROR(VLOOKUP(B990,NCE!$B$14:$J$1145,9,0),"")</f>
        <v>Monthly</v>
      </c>
      <c r="G990" t="str">
        <f>IFERROR(VLOOKUP(B990,NCE!B:K,8,FALSE),"")</f>
        <v>P1MM</v>
      </c>
      <c r="H990" t="s">
        <v>12</v>
      </c>
    </row>
    <row r="991" spans="2:8" hidden="1" x14ac:dyDescent="0.35">
      <c r="B991" t="s">
        <v>1382</v>
      </c>
      <c r="C991" t="str">
        <f>VLOOKUP(B991,NCE!$B$13:$H$1145,7,FALSE)</f>
        <v>Universal Print volume add-on (10k jobs)</v>
      </c>
      <c r="D991">
        <f>VLOOKUP(B991,NCE!$B$13:$N$1145,11,FALSE)</f>
        <v>22088.438202247191</v>
      </c>
      <c r="E991" t="s">
        <v>894</v>
      </c>
      <c r="F991" t="str">
        <f>IFERROR(VLOOKUP(B991,NCE!$B$14:$J$1145,9,0),"")</f>
        <v>Annual</v>
      </c>
      <c r="G991" t="str">
        <f>IFERROR(VLOOKUP(B991,NCE!B:K,8,FALSE),"")</f>
        <v>P1YA</v>
      </c>
      <c r="H991" t="s">
        <v>12</v>
      </c>
    </row>
    <row r="992" spans="2:8" hidden="1" x14ac:dyDescent="0.35">
      <c r="B992" t="s">
        <v>1383</v>
      </c>
      <c r="C992" t="str">
        <f>VLOOKUP(B992,NCE!$B$13:$H$1145,7,FALSE)</f>
        <v>Universal Print volume add-on (10k jobs)</v>
      </c>
      <c r="D992">
        <f>VLOOKUP(B992,NCE!$B$13:$N$1145,11,FALSE)</f>
        <v>1932.7397003745318</v>
      </c>
      <c r="E992" t="s">
        <v>894</v>
      </c>
      <c r="F992" t="str">
        <f>IFERROR(VLOOKUP(B992,NCE!$B$14:$J$1145,9,0),"")</f>
        <v>Monthly</v>
      </c>
      <c r="G992" t="str">
        <f>IFERROR(VLOOKUP(B992,NCE!B:K,8,FALSE),"")</f>
        <v>P1YM</v>
      </c>
      <c r="H992" t="s">
        <v>12</v>
      </c>
    </row>
    <row r="993" spans="2:8" hidden="1" x14ac:dyDescent="0.35">
      <c r="B993" t="s">
        <v>1384</v>
      </c>
      <c r="C993" t="str">
        <f>VLOOKUP(B993,NCE!$B$13:$H$1145,7,FALSE)</f>
        <v>Universal Print volume add-on (500 jobs)</v>
      </c>
      <c r="D993">
        <f>VLOOKUP(B993,NCE!$B$13:$N$1145,11,FALSE)</f>
        <v>184.03370786516854</v>
      </c>
      <c r="E993" t="s">
        <v>894</v>
      </c>
      <c r="F993" t="str">
        <f>IFERROR(VLOOKUP(B993,NCE!$B$14:$J$1145,9,0),"")</f>
        <v>Monthly</v>
      </c>
      <c r="G993" t="str">
        <f>IFERROR(VLOOKUP(B993,NCE!B:K,8,FALSE),"")</f>
        <v>P1MM</v>
      </c>
      <c r="H993" t="s">
        <v>12</v>
      </c>
    </row>
    <row r="994" spans="2:8" hidden="1" x14ac:dyDescent="0.35">
      <c r="B994" t="s">
        <v>1385</v>
      </c>
      <c r="C994" t="str">
        <f>VLOOKUP(B994,NCE!$B$13:$H$1145,7,FALSE)</f>
        <v>Universal Print volume add-on (500 jobs)</v>
      </c>
      <c r="D994">
        <f>VLOOKUP(B994,NCE!$B$13:$N$1145,11,FALSE)</f>
        <v>1840.1685393258426</v>
      </c>
      <c r="E994" t="s">
        <v>894</v>
      </c>
      <c r="F994" t="str">
        <f>IFERROR(VLOOKUP(B994,NCE!$B$14:$J$1145,9,0),"")</f>
        <v>Annual</v>
      </c>
      <c r="G994" t="str">
        <f>IFERROR(VLOOKUP(B994,NCE!B:K,8,FALSE),"")</f>
        <v>P1YA</v>
      </c>
      <c r="H994" t="s">
        <v>12</v>
      </c>
    </row>
    <row r="995" spans="2:8" hidden="1" x14ac:dyDescent="0.35">
      <c r="B995" t="s">
        <v>1386</v>
      </c>
      <c r="C995" t="str">
        <f>VLOOKUP(B995,NCE!$B$13:$H$1145,7,FALSE)</f>
        <v>Universal Print volume add-on (500 jobs)</v>
      </c>
      <c r="D995">
        <f>VLOOKUP(B995,NCE!$B$13:$N$1145,11,FALSE)</f>
        <v>161.00842696629212</v>
      </c>
      <c r="E995" t="s">
        <v>894</v>
      </c>
      <c r="F995" t="str">
        <f>IFERROR(VLOOKUP(B995,NCE!$B$14:$J$1145,9,0),"")</f>
        <v>Monthly</v>
      </c>
      <c r="G995" t="str">
        <f>IFERROR(VLOOKUP(B995,NCE!B:K,8,FALSE),"")</f>
        <v>P1YM</v>
      </c>
      <c r="H995" t="s">
        <v>12</v>
      </c>
    </row>
    <row r="996" spans="2:8" hidden="1" x14ac:dyDescent="0.35">
      <c r="B996" t="s">
        <v>1387</v>
      </c>
      <c r="C996" t="str">
        <f>VLOOKUP(B996,NCE!$B$13:$H$1145,7,FALSE)</f>
        <v>Windows 365 Frontline 8 vCPU, 32 GB, 128 GB</v>
      </c>
      <c r="D996">
        <f>VLOOKUP(B996,NCE!$B$13:$N$1145,11,FALSE)</f>
        <v>1072.7200374531835</v>
      </c>
      <c r="E996" t="s">
        <v>894</v>
      </c>
      <c r="F996" t="str">
        <f>IFERROR(VLOOKUP(B996,NCE!$B$14:$J$1145,9,0),"")</f>
        <v>Monthly</v>
      </c>
      <c r="G996" t="str">
        <f>IFERROR(VLOOKUP(B996,NCE!B:K,8,FALSE),"")</f>
        <v>P1YM</v>
      </c>
      <c r="H996" t="s">
        <v>12</v>
      </c>
    </row>
    <row r="997" spans="2:8" hidden="1" x14ac:dyDescent="0.35">
      <c r="B997" t="s">
        <v>1388</v>
      </c>
      <c r="C997" t="str">
        <f>VLOOKUP(B997,NCE!$B$13:$H$1145,7,FALSE)</f>
        <v>Windows 365 Frontline 8 vCPU, 32 GB, 128 GB</v>
      </c>
      <c r="D997">
        <f>VLOOKUP(B997,NCE!$B$13:$N$1145,11,FALSE)</f>
        <v>12259.674157303371</v>
      </c>
      <c r="E997" t="s">
        <v>894</v>
      </c>
      <c r="F997" t="str">
        <f>IFERROR(VLOOKUP(B997,NCE!$B$14:$J$1145,9,0),"")</f>
        <v>Annual</v>
      </c>
      <c r="G997" t="str">
        <f>IFERROR(VLOOKUP(B997,NCE!B:K,8,FALSE),"")</f>
        <v>P1YA</v>
      </c>
      <c r="H997" t="s">
        <v>12</v>
      </c>
    </row>
    <row r="998" spans="2:8" hidden="1" x14ac:dyDescent="0.35">
      <c r="B998" t="s">
        <v>1389</v>
      </c>
      <c r="C998" t="str">
        <f>VLOOKUP(B998,NCE!$B$13:$H$1145,7,FALSE)</f>
        <v>Windows 365 Frontline 8 vCPU, 32 GB, 128 GB</v>
      </c>
      <c r="D998">
        <f>VLOOKUP(B998,NCE!$B$13:$N$1145,11,FALSE)</f>
        <v>1135.1460674157304</v>
      </c>
      <c r="E998" t="s">
        <v>894</v>
      </c>
      <c r="F998" t="str">
        <f>IFERROR(VLOOKUP(B998,NCE!$B$14:$J$1145,9,0),"")</f>
        <v>Monthly</v>
      </c>
      <c r="G998" t="str">
        <f>IFERROR(VLOOKUP(B998,NCE!B:K,8,FALSE),"")</f>
        <v>P1MM</v>
      </c>
      <c r="H998" t="s">
        <v>12</v>
      </c>
    </row>
    <row r="999" spans="2:8" hidden="1" x14ac:dyDescent="0.35">
      <c r="B999" t="s">
        <v>1390</v>
      </c>
      <c r="C999" t="str">
        <f>VLOOKUP(B999,NCE!$B$13:$H$1145,7,FALSE)</f>
        <v>Windows 365 Frontline 8 vCPU, 32 GB, 512 GB</v>
      </c>
      <c r="D999">
        <f>VLOOKUP(B999,NCE!$B$13:$N$1145,11,FALSE)</f>
        <v>1374.1910112359549</v>
      </c>
      <c r="E999" t="s">
        <v>894</v>
      </c>
      <c r="F999" t="str">
        <f>IFERROR(VLOOKUP(B999,NCE!$B$14:$J$1145,9,0),"")</f>
        <v>Monthly</v>
      </c>
      <c r="G999" t="str">
        <f>IFERROR(VLOOKUP(B999,NCE!B:K,8,FALSE),"")</f>
        <v>P1YM</v>
      </c>
      <c r="H999" t="s">
        <v>12</v>
      </c>
    </row>
    <row r="1000" spans="2:8" hidden="1" x14ac:dyDescent="0.35">
      <c r="B1000" t="s">
        <v>1391</v>
      </c>
      <c r="C1000" t="str">
        <f>VLOOKUP(B1000,NCE!$B$13:$H$1145,7,FALSE)</f>
        <v>Windows 365 Frontline 8 vCPU, 32 GB, 512 GB</v>
      </c>
      <c r="D1000">
        <f>VLOOKUP(B1000,NCE!$B$13:$N$1145,11,FALSE)</f>
        <v>15705.067415730337</v>
      </c>
      <c r="E1000" t="s">
        <v>894</v>
      </c>
      <c r="F1000" t="str">
        <f>IFERROR(VLOOKUP(B1000,NCE!$B$14:$J$1145,9,0),"")</f>
        <v>Annual</v>
      </c>
      <c r="G1000" t="str">
        <f>IFERROR(VLOOKUP(B1000,NCE!B:K,8,FALSE),"")</f>
        <v>P1YA</v>
      </c>
      <c r="H1000" t="s">
        <v>12</v>
      </c>
    </row>
    <row r="1001" spans="2:8" hidden="1" x14ac:dyDescent="0.35">
      <c r="B1001" t="s">
        <v>1392</v>
      </c>
      <c r="C1001" t="str">
        <f>VLOOKUP(B1001,NCE!$B$13:$H$1145,7,FALSE)</f>
        <v>Windows 365 Frontline 8 vCPU, 32 GB, 512 GB</v>
      </c>
      <c r="D1001">
        <f>VLOOKUP(B1001,NCE!$B$13:$N$1145,11,FALSE)</f>
        <v>1454.1797752808989</v>
      </c>
      <c r="E1001" t="s">
        <v>894</v>
      </c>
      <c r="F1001" t="str">
        <f>IFERROR(VLOOKUP(B1001,NCE!$B$14:$J$1145,9,0),"")</f>
        <v>Monthly</v>
      </c>
      <c r="G1001" t="str">
        <f>IFERROR(VLOOKUP(B1001,NCE!B:K,8,FALSE),"")</f>
        <v>P1MM</v>
      </c>
      <c r="H1001" t="s">
        <v>12</v>
      </c>
    </row>
    <row r="1002" spans="2:8" hidden="1" x14ac:dyDescent="0.35">
      <c r="B1002" t="s">
        <v>1393</v>
      </c>
      <c r="C1002" t="str">
        <f>VLOOKUP(B1002,NCE!$B$13:$H$1145,7,FALSE)</f>
        <v>Windows 365 Frontline 2 vCPU, 4 GB, 64 GB</v>
      </c>
      <c r="D1002">
        <f>VLOOKUP(B1002,NCE!$B$13:$N$1145,11,FALSE)</f>
        <v>243.54962546816481</v>
      </c>
      <c r="E1002" t="s">
        <v>894</v>
      </c>
      <c r="F1002" t="str">
        <f>IFERROR(VLOOKUP(B1002,NCE!$B$14:$J$1145,9,0),"")</f>
        <v>Monthly</v>
      </c>
      <c r="G1002" t="str">
        <f>IFERROR(VLOOKUP(B1002,NCE!B:K,8,FALSE),"")</f>
        <v>P1YM</v>
      </c>
      <c r="H1002" t="s">
        <v>12</v>
      </c>
    </row>
    <row r="1003" spans="2:8" hidden="1" x14ac:dyDescent="0.35">
      <c r="B1003" t="s">
        <v>1394</v>
      </c>
      <c r="C1003" t="str">
        <f>VLOOKUP(B1003,NCE!$B$13:$H$1145,7,FALSE)</f>
        <v>Windows 365 Frontline 2 vCPU, 4 GB, 64 GB</v>
      </c>
      <c r="D1003">
        <f>VLOOKUP(B1003,NCE!$B$13:$N$1145,11,FALSE)</f>
        <v>2783.393258426966</v>
      </c>
      <c r="E1003" t="s">
        <v>894</v>
      </c>
      <c r="F1003" t="str">
        <f>IFERROR(VLOOKUP(B1003,NCE!$B$14:$J$1145,9,0),"")</f>
        <v>Annual</v>
      </c>
      <c r="G1003" t="str">
        <f>IFERROR(VLOOKUP(B1003,NCE!B:K,8,FALSE),"")</f>
        <v>P1YA</v>
      </c>
      <c r="H1003" t="s">
        <v>12</v>
      </c>
    </row>
    <row r="1004" spans="2:8" hidden="1" x14ac:dyDescent="0.35">
      <c r="B1004" t="s">
        <v>1395</v>
      </c>
      <c r="C1004" t="str">
        <f>VLOOKUP(B1004,NCE!$B$13:$H$1145,7,FALSE)</f>
        <v>Windows 365 Frontline 2 vCPU, 4 GB, 64 GB</v>
      </c>
      <c r="D1004">
        <f>VLOOKUP(B1004,NCE!$B$13:$N$1145,11,FALSE)</f>
        <v>257.71910112359552</v>
      </c>
      <c r="E1004" t="s">
        <v>894</v>
      </c>
      <c r="F1004" t="str">
        <f>IFERROR(VLOOKUP(B1004,NCE!$B$14:$J$1145,9,0),"")</f>
        <v>Monthly</v>
      </c>
      <c r="G1004" t="str">
        <f>IFERROR(VLOOKUP(B1004,NCE!B:K,8,FALSE),"")</f>
        <v>P1MM</v>
      </c>
      <c r="H1004" t="s">
        <v>12</v>
      </c>
    </row>
    <row r="1005" spans="2:8" hidden="1" x14ac:dyDescent="0.35">
      <c r="B1005" t="s">
        <v>1396</v>
      </c>
      <c r="C1005" t="str">
        <f>VLOOKUP(B1005,NCE!$B$13:$H$1145,7,FALSE)</f>
        <v>Windows 365 Frontline 2 vCPU, 4 GB, 256 GB</v>
      </c>
      <c r="D1005">
        <f>VLOOKUP(B1005,NCE!$B$13:$N$1145,11,FALSE)</f>
        <v>347.85767790262167</v>
      </c>
      <c r="E1005" t="s">
        <v>894</v>
      </c>
      <c r="F1005" t="str">
        <f>IFERROR(VLOOKUP(B1005,NCE!$B$14:$J$1145,9,0),"")</f>
        <v>Monthly</v>
      </c>
      <c r="G1005" t="str">
        <f>IFERROR(VLOOKUP(B1005,NCE!B:K,8,FALSE),"")</f>
        <v>P1YM</v>
      </c>
      <c r="H1005" t="s">
        <v>12</v>
      </c>
    </row>
    <row r="1006" spans="2:8" hidden="1" x14ac:dyDescent="0.35">
      <c r="B1006" t="s">
        <v>1397</v>
      </c>
      <c r="C1006" t="str">
        <f>VLOOKUP(B1006,NCE!$B$13:$H$1145,7,FALSE)</f>
        <v>Windows 365 Frontline 2 vCPU, 4 GB, 256 GB</v>
      </c>
      <c r="D1006">
        <f>VLOOKUP(B1006,NCE!$B$13:$N$1145,11,FALSE)</f>
        <v>3975.4494382022472</v>
      </c>
      <c r="E1006" t="s">
        <v>894</v>
      </c>
      <c r="F1006" t="str">
        <f>IFERROR(VLOOKUP(B1006,NCE!$B$14:$J$1145,9,0),"")</f>
        <v>Annual</v>
      </c>
      <c r="G1006" t="str">
        <f>IFERROR(VLOOKUP(B1006,NCE!B:K,8,FALSE),"")</f>
        <v>P1YA</v>
      </c>
      <c r="H1006" t="s">
        <v>12</v>
      </c>
    </row>
    <row r="1007" spans="2:8" hidden="1" x14ac:dyDescent="0.35">
      <c r="B1007" t="s">
        <v>1398</v>
      </c>
      <c r="C1007" t="str">
        <f>VLOOKUP(B1007,NCE!$B$13:$H$1145,7,FALSE)</f>
        <v>Windows 365 Frontline 2 vCPU, 4 GB, 256 GB</v>
      </c>
      <c r="D1007">
        <f>VLOOKUP(B1007,NCE!$B$13:$N$1145,11,FALSE)</f>
        <v>368.10112359550561</v>
      </c>
      <c r="E1007" t="s">
        <v>894</v>
      </c>
      <c r="F1007" t="str">
        <f>IFERROR(VLOOKUP(B1007,NCE!$B$14:$J$1145,9,0),"")</f>
        <v>Monthly</v>
      </c>
      <c r="G1007" t="str">
        <f>IFERROR(VLOOKUP(B1007,NCE!B:K,8,FALSE),"")</f>
        <v>P1MM</v>
      </c>
      <c r="H1007" t="s">
        <v>12</v>
      </c>
    </row>
    <row r="1008" spans="2:8" hidden="1" x14ac:dyDescent="0.35">
      <c r="B1008" t="s">
        <v>1399</v>
      </c>
      <c r="C1008" t="str">
        <f>VLOOKUP(B1008,NCE!$B$13:$H$1145,7,FALSE)</f>
        <v>Windows 365 Frontline 2 vCPU, 8 GB, 128 GB</v>
      </c>
      <c r="D1008">
        <f>VLOOKUP(B1008,NCE!$B$13:$N$1145,11,FALSE)</f>
        <v>359.49719101123588</v>
      </c>
      <c r="E1008" t="s">
        <v>894</v>
      </c>
      <c r="F1008" t="str">
        <f>IFERROR(VLOOKUP(B1008,NCE!$B$14:$J$1145,9,0),"")</f>
        <v>Monthly</v>
      </c>
      <c r="G1008" t="str">
        <f>IFERROR(VLOOKUP(B1008,NCE!B:K,8,FALSE),"")</f>
        <v>P1YM</v>
      </c>
      <c r="H1008" t="s">
        <v>12</v>
      </c>
    </row>
    <row r="1009" spans="2:8" hidden="1" x14ac:dyDescent="0.35">
      <c r="B1009" t="s">
        <v>1400</v>
      </c>
      <c r="C1009" t="str">
        <f>VLOOKUP(B1009,NCE!$B$13:$H$1145,7,FALSE)</f>
        <v>Windows 365 Frontline 2 vCPU, 8 GB, 128 GB</v>
      </c>
      <c r="D1009">
        <f>VLOOKUP(B1009,NCE!$B$13:$N$1145,11,FALSE)</f>
        <v>4108.5505617977533</v>
      </c>
      <c r="E1009" t="s">
        <v>894</v>
      </c>
      <c r="F1009" t="str">
        <f>IFERROR(VLOOKUP(B1009,NCE!$B$14:$J$1145,9,0),"")</f>
        <v>Annual</v>
      </c>
      <c r="G1009" t="str">
        <f>IFERROR(VLOOKUP(B1009,NCE!B:K,8,FALSE),"")</f>
        <v>P1YA</v>
      </c>
      <c r="H1009" t="s">
        <v>12</v>
      </c>
    </row>
    <row r="1010" spans="2:8" hidden="1" x14ac:dyDescent="0.35">
      <c r="B1010" t="s">
        <v>1401</v>
      </c>
      <c r="C1010" t="str">
        <f>VLOOKUP(B1010,NCE!$B$13:$H$1145,7,FALSE)</f>
        <v>Windows 365 Frontline 2 vCPU, 8 GB, 128 GB</v>
      </c>
      <c r="D1010">
        <f>VLOOKUP(B1010,NCE!$B$13:$N$1145,11,FALSE)</f>
        <v>380.42696629213481</v>
      </c>
      <c r="E1010" t="s">
        <v>894</v>
      </c>
      <c r="F1010" t="str">
        <f>IFERROR(VLOOKUP(B1010,NCE!$B$14:$J$1145,9,0),"")</f>
        <v>Monthly</v>
      </c>
      <c r="G1010" t="str">
        <f>IFERROR(VLOOKUP(B1010,NCE!B:K,8,FALSE),"")</f>
        <v>P1MM</v>
      </c>
      <c r="H1010" t="s">
        <v>12</v>
      </c>
    </row>
    <row r="1011" spans="2:8" hidden="1" x14ac:dyDescent="0.35">
      <c r="B1011" t="s">
        <v>1402</v>
      </c>
      <c r="C1011" t="str">
        <f>VLOOKUP(B1011,NCE!$B$13:$H$1145,7,FALSE)</f>
        <v>Windows 365 Frontline 2 vCPU, 4 GB, 128 GB</v>
      </c>
      <c r="D1011">
        <f>VLOOKUP(B1011,NCE!$B$13:$N$1145,11,FALSE)</f>
        <v>272.51029962546812</v>
      </c>
      <c r="E1011" t="s">
        <v>894</v>
      </c>
      <c r="F1011" t="str">
        <f>IFERROR(VLOOKUP(B1011,NCE!$B$14:$J$1145,9,0),"")</f>
        <v>Monthly</v>
      </c>
      <c r="G1011" t="str">
        <f>IFERROR(VLOOKUP(B1011,NCE!B:K,8,FALSE),"")</f>
        <v>P1YM</v>
      </c>
      <c r="H1011" t="s">
        <v>12</v>
      </c>
    </row>
    <row r="1012" spans="2:8" hidden="1" x14ac:dyDescent="0.35">
      <c r="B1012" t="s">
        <v>1403</v>
      </c>
      <c r="C1012" t="str">
        <f>VLOOKUP(B1012,NCE!$B$13:$H$1145,7,FALSE)</f>
        <v>Windows 365 Frontline 2 vCPU, 4 GB, 128 GB</v>
      </c>
      <c r="D1012">
        <f>VLOOKUP(B1012,NCE!$B$13:$N$1145,11,FALSE)</f>
        <v>3114.393258426966</v>
      </c>
      <c r="E1012" t="s">
        <v>894</v>
      </c>
      <c r="F1012" t="str">
        <f>IFERROR(VLOOKUP(B1012,NCE!$B$14:$J$1145,9,0),"")</f>
        <v>Annual</v>
      </c>
      <c r="G1012" t="str">
        <f>IFERROR(VLOOKUP(B1012,NCE!B:K,8,FALSE),"")</f>
        <v>P1YA</v>
      </c>
      <c r="H1012" t="s">
        <v>12</v>
      </c>
    </row>
    <row r="1013" spans="2:8" hidden="1" x14ac:dyDescent="0.35">
      <c r="B1013" t="s">
        <v>1404</v>
      </c>
      <c r="C1013" t="str">
        <f>VLOOKUP(B1013,NCE!$B$13:$H$1145,7,FALSE)</f>
        <v>Windows 365 Frontline 2 vCPU, 4 GB, 128 GB</v>
      </c>
      <c r="D1013">
        <f>VLOOKUP(B1013,NCE!$B$13:$N$1145,11,FALSE)</f>
        <v>288.37078651685391</v>
      </c>
      <c r="E1013" t="s">
        <v>894</v>
      </c>
      <c r="F1013" t="str">
        <f>IFERROR(VLOOKUP(B1013,NCE!$B$14:$J$1145,9,0),"")</f>
        <v>Monthly</v>
      </c>
      <c r="G1013" t="str">
        <f>IFERROR(VLOOKUP(B1013,NCE!B:K,8,FALSE),"")</f>
        <v>P1MM</v>
      </c>
      <c r="H1013" t="s">
        <v>12</v>
      </c>
    </row>
    <row r="1014" spans="2:8" hidden="1" x14ac:dyDescent="0.35">
      <c r="B1014" t="s">
        <v>1405</v>
      </c>
      <c r="C1014" t="str">
        <f>VLOOKUP(B1014,NCE!$B$13:$H$1145,7,FALSE)</f>
        <v>Windows 365 Frontline 2 vCPU, 8 GB, 256 GB</v>
      </c>
      <c r="D1014">
        <f>VLOOKUP(B1014,NCE!$B$13:$N$1145,11,FALSE)</f>
        <v>434.84550561797749</v>
      </c>
      <c r="E1014" t="s">
        <v>894</v>
      </c>
      <c r="F1014" t="str">
        <f>IFERROR(VLOOKUP(B1014,NCE!$B$14:$J$1145,9,0),"")</f>
        <v>Monthly</v>
      </c>
      <c r="G1014" t="str">
        <f>IFERROR(VLOOKUP(B1014,NCE!B:K,8,FALSE),"")</f>
        <v>P1YM</v>
      </c>
      <c r="H1014" t="s">
        <v>12</v>
      </c>
    </row>
    <row r="1015" spans="2:8" hidden="1" x14ac:dyDescent="0.35">
      <c r="B1015" t="s">
        <v>1406</v>
      </c>
      <c r="C1015" t="str">
        <f>VLOOKUP(B1015,NCE!$B$13:$H$1145,7,FALSE)</f>
        <v>Windows 365 Frontline 2 vCPU, 8 GB, 256 GB</v>
      </c>
      <c r="D1015">
        <f>VLOOKUP(B1015,NCE!$B$13:$N$1145,11,FALSE)</f>
        <v>4969.6067415730331</v>
      </c>
      <c r="E1015" t="s">
        <v>894</v>
      </c>
      <c r="F1015" t="str">
        <f>IFERROR(VLOOKUP(B1015,NCE!$B$14:$J$1145,9,0),"")</f>
        <v>Annual</v>
      </c>
      <c r="G1015" t="str">
        <f>IFERROR(VLOOKUP(B1015,NCE!B:K,8,FALSE),"")</f>
        <v>P1YA</v>
      </c>
      <c r="H1015" t="s">
        <v>12</v>
      </c>
    </row>
    <row r="1016" spans="2:8" hidden="1" x14ac:dyDescent="0.35">
      <c r="B1016" t="s">
        <v>1407</v>
      </c>
      <c r="C1016" t="str">
        <f>VLOOKUP(B1016,NCE!$B$13:$H$1145,7,FALSE)</f>
        <v>Windows 365 Frontline 2 vCPU, 8 GB, 256 GB</v>
      </c>
      <c r="D1016">
        <f>VLOOKUP(B1016,NCE!$B$13:$N$1145,11,FALSE)</f>
        <v>460.14606741573027</v>
      </c>
      <c r="E1016" t="s">
        <v>894</v>
      </c>
      <c r="F1016" t="str">
        <f>IFERROR(VLOOKUP(B1016,NCE!$B$14:$J$1145,9,0),"")</f>
        <v>Monthly</v>
      </c>
      <c r="G1016" t="str">
        <f>IFERROR(VLOOKUP(B1016,NCE!B:K,8,FALSE),"")</f>
        <v>P1MM</v>
      </c>
      <c r="H1016" t="s">
        <v>12</v>
      </c>
    </row>
    <row r="1017" spans="2:8" hidden="1" x14ac:dyDescent="0.35">
      <c r="B1017" t="s">
        <v>1408</v>
      </c>
      <c r="C1017" t="str">
        <f>VLOOKUP(B1017,NCE!$B$13:$H$1145,7,FALSE)</f>
        <v>Windows 365 Frontline 8 vCPU, 32 GB, 256 GB</v>
      </c>
      <c r="D1017">
        <f>VLOOKUP(B1017,NCE!$B$13:$N$1145,11,FALSE)</f>
        <v>1148.0674157303372</v>
      </c>
      <c r="E1017" t="s">
        <v>894</v>
      </c>
      <c r="F1017" t="str">
        <f>IFERROR(VLOOKUP(B1017,NCE!$B$14:$J$1145,9,0),"")</f>
        <v>Monthly</v>
      </c>
      <c r="G1017" t="str">
        <f>IFERROR(VLOOKUP(B1017,NCE!B:K,8,FALSE),"")</f>
        <v>P1YM</v>
      </c>
      <c r="H1017" t="s">
        <v>12</v>
      </c>
    </row>
    <row r="1018" spans="2:8" hidden="1" x14ac:dyDescent="0.35">
      <c r="B1018" t="s">
        <v>1409</v>
      </c>
      <c r="C1018" t="str">
        <f>VLOOKUP(B1018,NCE!$B$13:$H$1145,7,FALSE)</f>
        <v>Windows 365 Frontline 8 vCPU, 32 GB, 256 GB</v>
      </c>
      <c r="D1018">
        <f>VLOOKUP(B1018,NCE!$B$13:$N$1145,11,FALSE)</f>
        <v>13120.741573033707</v>
      </c>
      <c r="E1018" t="s">
        <v>894</v>
      </c>
      <c r="F1018" t="str">
        <f>IFERROR(VLOOKUP(B1018,NCE!$B$14:$J$1145,9,0),"")</f>
        <v>Annual</v>
      </c>
      <c r="G1018" t="str">
        <f>IFERROR(VLOOKUP(B1018,NCE!B:K,8,FALSE),"")</f>
        <v>P1YA</v>
      </c>
      <c r="H1018" t="s">
        <v>12</v>
      </c>
    </row>
    <row r="1019" spans="2:8" hidden="1" x14ac:dyDescent="0.35">
      <c r="B1019" t="s">
        <v>1410</v>
      </c>
      <c r="C1019" t="str">
        <f>VLOOKUP(B1019,NCE!$B$13:$H$1145,7,FALSE)</f>
        <v>Windows 365 Frontline 8 vCPU, 32 GB, 256 GB</v>
      </c>
      <c r="D1019">
        <f>VLOOKUP(B1019,NCE!$B$13:$N$1145,11,FALSE)</f>
        <v>1214.8876404494381</v>
      </c>
      <c r="E1019" t="s">
        <v>894</v>
      </c>
      <c r="F1019" t="str">
        <f>IFERROR(VLOOKUP(B1019,NCE!$B$14:$J$1145,9,0),"")</f>
        <v>Monthly</v>
      </c>
      <c r="G1019" t="str">
        <f>IFERROR(VLOOKUP(B1019,NCE!B:K,8,FALSE),"")</f>
        <v>P1MM</v>
      </c>
      <c r="H1019" t="s">
        <v>12</v>
      </c>
    </row>
    <row r="1020" spans="2:8" hidden="1" x14ac:dyDescent="0.35">
      <c r="B1020" t="s">
        <v>1411</v>
      </c>
      <c r="C1020" t="str">
        <f>VLOOKUP(B1020,NCE!$B$13:$H$1145,7,FALSE)</f>
        <v>Windows 365 Frontline 4 vCPU, 16 GB, 512 GB</v>
      </c>
      <c r="D1020">
        <f>VLOOKUP(B1020,NCE!$B$13:$N$1145,11,FALSE)</f>
        <v>881.33052434456931</v>
      </c>
      <c r="E1020" t="s">
        <v>894</v>
      </c>
      <c r="F1020" t="str">
        <f>IFERROR(VLOOKUP(B1020,NCE!$B$14:$J$1145,9,0),"")</f>
        <v>Monthly</v>
      </c>
      <c r="G1020" t="str">
        <f>IFERROR(VLOOKUP(B1020,NCE!B:K,8,FALSE),"")</f>
        <v>P1YM</v>
      </c>
      <c r="H1020" t="s">
        <v>12</v>
      </c>
    </row>
    <row r="1021" spans="2:8" hidden="1" x14ac:dyDescent="0.35">
      <c r="B1021" t="s">
        <v>1412</v>
      </c>
      <c r="C1021" t="str">
        <f>VLOOKUP(B1021,NCE!$B$13:$H$1145,7,FALSE)</f>
        <v>Windows 365 Frontline 4 vCPU, 16 GB, 512 GB</v>
      </c>
      <c r="D1021">
        <f>VLOOKUP(B1021,NCE!$B$13:$N$1145,11,FALSE)</f>
        <v>10072.303370786518</v>
      </c>
      <c r="E1021" t="s">
        <v>894</v>
      </c>
      <c r="F1021" t="str">
        <f>IFERROR(VLOOKUP(B1021,NCE!$B$14:$J$1145,9,0),"")</f>
        <v>Annual</v>
      </c>
      <c r="G1021" t="str">
        <f>IFERROR(VLOOKUP(B1021,NCE!B:K,8,FALSE),"")</f>
        <v>P1YA</v>
      </c>
      <c r="H1021" t="s">
        <v>12</v>
      </c>
    </row>
    <row r="1022" spans="2:8" hidden="1" x14ac:dyDescent="0.35">
      <c r="B1022" t="s">
        <v>1413</v>
      </c>
      <c r="C1022" t="str">
        <f>VLOOKUP(B1022,NCE!$B$13:$H$1145,7,FALSE)</f>
        <v>Windows 365 Frontline 4 vCPU, 16 GB, 512 GB</v>
      </c>
      <c r="D1022">
        <f>VLOOKUP(B1022,NCE!$B$13:$N$1145,11,FALSE)</f>
        <v>932.6179775280898</v>
      </c>
      <c r="E1022" t="s">
        <v>894</v>
      </c>
      <c r="F1022" t="str">
        <f>IFERROR(VLOOKUP(B1022,NCE!$B$14:$J$1145,9,0),"")</f>
        <v>Monthly</v>
      </c>
      <c r="G1022" t="str">
        <f>IFERROR(VLOOKUP(B1022,NCE!B:K,8,FALSE),"")</f>
        <v>P1MM</v>
      </c>
      <c r="H1022" t="s">
        <v>12</v>
      </c>
    </row>
    <row r="1023" spans="2:8" hidden="1" x14ac:dyDescent="0.35">
      <c r="B1023" t="s">
        <v>1414</v>
      </c>
      <c r="C1023" t="str">
        <f>VLOOKUP(B1023,NCE!$B$13:$H$1145,7,FALSE)</f>
        <v>Windows 365 Frontline 4 vCPU, 16 GB, 256 GB</v>
      </c>
      <c r="D1023">
        <f>VLOOKUP(B1023,NCE!$B$13:$N$1145,11,FALSE)</f>
        <v>655.19475655430699</v>
      </c>
      <c r="E1023" t="s">
        <v>894</v>
      </c>
      <c r="F1023" t="str">
        <f>IFERROR(VLOOKUP(B1023,NCE!$B$14:$J$1145,9,0),"")</f>
        <v>Monthly</v>
      </c>
      <c r="G1023" t="str">
        <f>IFERROR(VLOOKUP(B1023,NCE!B:K,8,FALSE),"")</f>
        <v>P1YM</v>
      </c>
      <c r="H1023" t="s">
        <v>12</v>
      </c>
    </row>
    <row r="1024" spans="2:8" hidden="1" x14ac:dyDescent="0.35">
      <c r="B1024" t="s">
        <v>1415</v>
      </c>
      <c r="C1024" t="str">
        <f>VLOOKUP(B1024,NCE!$B$13:$H$1145,7,FALSE)</f>
        <v>Windows 365 Frontline 4 vCPU, 16 GB, 256 GB</v>
      </c>
      <c r="D1024">
        <f>VLOOKUP(B1024,NCE!$B$13:$N$1145,11,FALSE)</f>
        <v>7487.9662921348317</v>
      </c>
      <c r="E1024" t="s">
        <v>894</v>
      </c>
      <c r="F1024" t="str">
        <f>IFERROR(VLOOKUP(B1024,NCE!$B$14:$J$1145,9,0),"")</f>
        <v>Annual</v>
      </c>
      <c r="G1024" t="str">
        <f>IFERROR(VLOOKUP(B1024,NCE!B:K,8,FALSE),"")</f>
        <v>P1YA</v>
      </c>
      <c r="H1024" t="s">
        <v>12</v>
      </c>
    </row>
    <row r="1025" spans="2:8" hidden="1" x14ac:dyDescent="0.35">
      <c r="B1025" t="s">
        <v>1416</v>
      </c>
      <c r="C1025" t="str">
        <f>VLOOKUP(B1025,NCE!$B$13:$H$1145,7,FALSE)</f>
        <v>Windows 365 Frontline 4 vCPU, 16 GB, 256 GB</v>
      </c>
      <c r="D1025">
        <f>VLOOKUP(B1025,NCE!$B$13:$N$1145,11,FALSE)</f>
        <v>693.33707865168549</v>
      </c>
      <c r="E1025" t="s">
        <v>894</v>
      </c>
      <c r="F1025" t="str">
        <f>IFERROR(VLOOKUP(B1025,NCE!$B$14:$J$1145,9,0),"")</f>
        <v>Monthly</v>
      </c>
      <c r="G1025" t="str">
        <f>IFERROR(VLOOKUP(B1025,NCE!B:K,8,FALSE),"")</f>
        <v>P1MM</v>
      </c>
      <c r="H1025" t="s">
        <v>12</v>
      </c>
    </row>
    <row r="1026" spans="2:8" hidden="1" x14ac:dyDescent="0.35">
      <c r="B1026" t="s">
        <v>1417</v>
      </c>
      <c r="C1026" t="str">
        <f>VLOOKUP(B1026,NCE!$B$13:$H$1145,7,FALSE)</f>
        <v>Windows 365 Frontline 4 vCPU, 16 GB, 128 GB</v>
      </c>
      <c r="D1026">
        <f>VLOOKUP(B1026,NCE!$B$13:$N$1145,11,FALSE)</f>
        <v>573.98033707865159</v>
      </c>
      <c r="E1026" t="s">
        <v>894</v>
      </c>
      <c r="F1026" t="str">
        <f>IFERROR(VLOOKUP(B1026,NCE!$B$14:$J$1145,9,0),"")</f>
        <v>Monthly</v>
      </c>
      <c r="G1026" t="str">
        <f>IFERROR(VLOOKUP(B1026,NCE!B:K,8,FALSE),"")</f>
        <v>P1YM</v>
      </c>
      <c r="H1026" t="s">
        <v>12</v>
      </c>
    </row>
    <row r="1027" spans="2:8" hidden="1" x14ac:dyDescent="0.35">
      <c r="B1027" t="s">
        <v>1418</v>
      </c>
      <c r="C1027" t="str">
        <f>VLOOKUP(B1027,NCE!$B$13:$H$1145,7,FALSE)</f>
        <v>Windows 365 Frontline 4 vCPU, 16 GB, 128 GB</v>
      </c>
      <c r="D1027">
        <f>VLOOKUP(B1027,NCE!$B$13:$N$1145,11,FALSE)</f>
        <v>6559.7865168539329</v>
      </c>
      <c r="E1027" t="s">
        <v>894</v>
      </c>
      <c r="F1027" t="str">
        <f>IFERROR(VLOOKUP(B1027,NCE!$B$14:$J$1145,9,0),"")</f>
        <v>Annual</v>
      </c>
      <c r="G1027" t="str">
        <f>IFERROR(VLOOKUP(B1027,NCE!B:K,8,FALSE),"")</f>
        <v>P1YA</v>
      </c>
      <c r="H1027" t="s">
        <v>12</v>
      </c>
    </row>
    <row r="1028" spans="2:8" hidden="1" x14ac:dyDescent="0.35">
      <c r="B1028" t="s">
        <v>1419</v>
      </c>
      <c r="C1028" t="str">
        <f>VLOOKUP(B1028,NCE!$B$13:$H$1145,7,FALSE)</f>
        <v>Windows 365 Frontline 4 vCPU, 16 GB, 128 GB</v>
      </c>
      <c r="D1028">
        <f>VLOOKUP(B1028,NCE!$B$13:$N$1145,11,FALSE)</f>
        <v>607.39325842696633</v>
      </c>
      <c r="E1028" t="s">
        <v>894</v>
      </c>
      <c r="F1028" t="str">
        <f>IFERROR(VLOOKUP(B1028,NCE!$B$14:$J$1145,9,0),"")</f>
        <v>Monthly</v>
      </c>
      <c r="G1028" t="str">
        <f>IFERROR(VLOOKUP(B1028,NCE!B:K,8,FALSE),"")</f>
        <v>P1MM</v>
      </c>
      <c r="H1028" t="s">
        <v>12</v>
      </c>
    </row>
    <row r="1029" spans="2:8" hidden="1" x14ac:dyDescent="0.35">
      <c r="B1029" t="s">
        <v>1487</v>
      </c>
      <c r="C1029" t="str">
        <f>VLOOKUP(B1029,NCE!$B$13:$H$1145,7,FALSE)</f>
        <v>Dynamics 365 Business Central Essentials Attach</v>
      </c>
      <c r="D1029">
        <f>VLOOKUP(B1029,NCE!$B$13:$N$1145,11,FALSE)</f>
        <v>138.03370786516854</v>
      </c>
      <c r="E1029" t="s">
        <v>894</v>
      </c>
      <c r="F1029" t="str">
        <f>IFERROR(VLOOKUP(B1029,NCE!$B$14:$J$1145,9,0),"")</f>
        <v>Monthly</v>
      </c>
      <c r="G1029" t="str">
        <f>IFERROR(VLOOKUP(B1029,NCE!B:K,8,FALSE),"")</f>
        <v>P1MM</v>
      </c>
      <c r="H1029" t="s">
        <v>12</v>
      </c>
    </row>
    <row r="1030" spans="2:8" x14ac:dyDescent="0.35">
      <c r="B1030" t="s">
        <v>1488</v>
      </c>
      <c r="C1030" t="str">
        <f>VLOOKUP(B1030,NCE!B:H,7,FALSE)</f>
        <v>Dynamics 365 Customer Insights Journeys T1 Interacted People</v>
      </c>
      <c r="D1030">
        <f>VLOOKUP(B1030,NCE!$B$13:$N$1145,11,FALSE)</f>
        <v>1725.640449438202</v>
      </c>
      <c r="E1030" t="s">
        <v>894</v>
      </c>
      <c r="F1030" t="str">
        <f>IFERROR(VLOOKUP(B1030,NCE!$B$14:$J$1145,9,0),"")</f>
        <v>Monthly</v>
      </c>
      <c r="G1030" t="str">
        <f>IFERROR(VLOOKUP(B1030,NCE!B:K,8,FALSE),"")</f>
        <v>P1MM</v>
      </c>
      <c r="H1030" t="s">
        <v>1821</v>
      </c>
    </row>
    <row r="1031" spans="2:8" x14ac:dyDescent="0.35">
      <c r="B1031" t="s">
        <v>1489</v>
      </c>
      <c r="C1031" t="str">
        <f>VLOOKUP(B1031,NCE!B:H,7,FALSE)</f>
        <v>Dynamics 365 Customer Insights Data T2 Unified People</v>
      </c>
      <c r="D1031">
        <f>VLOOKUP(B1031,NCE!$B$13:$N$1145,11,FALSE)</f>
        <v>10354.078651685391</v>
      </c>
      <c r="E1031" t="s">
        <v>894</v>
      </c>
      <c r="F1031" t="str">
        <f>IFERROR(VLOOKUP(B1031,NCE!$B$14:$J$1145,9,0),"")</f>
        <v>Monthly</v>
      </c>
      <c r="G1031" t="str">
        <f>IFERROR(VLOOKUP(B1031,NCE!B:K,8,FALSE),"")</f>
        <v>P1MM</v>
      </c>
      <c r="H1031" t="s">
        <v>1821</v>
      </c>
    </row>
    <row r="1032" spans="2:8" hidden="1" x14ac:dyDescent="0.35">
      <c r="B1032" t="s">
        <v>1490</v>
      </c>
      <c r="C1032" t="e">
        <f>VLOOKUP(B1032,NCE!$B$13:$H$1145,7,FALSE)</f>
        <v>#N/A</v>
      </c>
      <c r="D1032" t="e">
        <f>VLOOKUP(B1032,NCE!$B$13:$N$1145,11,FALSE)</f>
        <v>#N/A</v>
      </c>
      <c r="E1032" t="s">
        <v>894</v>
      </c>
      <c r="F1032" t="str">
        <f>IFERROR(VLOOKUP(B1032,NCE!$B$14:$J$1145,9,0),"")</f>
        <v/>
      </c>
      <c r="G1032" t="str">
        <f>IFERROR(VLOOKUP(B1032,NCE!B:K,8,FALSE),"")</f>
        <v>P1MM</v>
      </c>
      <c r="H1032" t="s">
        <v>12</v>
      </c>
    </row>
    <row r="1033" spans="2:8" x14ac:dyDescent="0.35">
      <c r="B1033" t="s">
        <v>1491</v>
      </c>
      <c r="C1033" t="str">
        <f>VLOOKUP(B1033,NCE!B:H,7,FALSE)</f>
        <v>Dynamics 365 Customer Insights</v>
      </c>
      <c r="D1033">
        <f>VLOOKUP(B1033,NCE!$B$13:$N$1145,11,FALSE)</f>
        <v>11734.685393258427</v>
      </c>
      <c r="E1033" t="s">
        <v>894</v>
      </c>
      <c r="F1033" t="str">
        <f>IFERROR(VLOOKUP(B1033,NCE!$B$14:$J$1145,9,0),"")</f>
        <v>Monthly</v>
      </c>
      <c r="G1033" t="str">
        <f>IFERROR(VLOOKUP(B1033,NCE!B:K,8,FALSE),"")</f>
        <v>P1MM</v>
      </c>
      <c r="H1033" t="s">
        <v>1821</v>
      </c>
    </row>
    <row r="1034" spans="2:8" hidden="1" x14ac:dyDescent="0.35">
      <c r="B1034" t="s">
        <v>1492</v>
      </c>
      <c r="C1034" t="str">
        <f>VLOOKUP(B1034,NCE!$B$13:$H$1145,7,FALSE)</f>
        <v>Dynamics 365 Customer Insights Data T1 Unified People</v>
      </c>
      <c r="D1034">
        <f>VLOOKUP(B1034,NCE!$B$13:$N$1145,11,FALSE)</f>
        <v>13805.471910112361</v>
      </c>
      <c r="E1034" t="s">
        <v>894</v>
      </c>
      <c r="F1034" t="str">
        <f>IFERROR(VLOOKUP(B1034,NCE!$B$14:$J$1145,9,0),"")</f>
        <v>Monthly</v>
      </c>
      <c r="G1034" t="str">
        <f>IFERROR(VLOOKUP(B1034,NCE!B:K,8,FALSE),"")</f>
        <v>P1MM</v>
      </c>
      <c r="H1034" t="s">
        <v>12</v>
      </c>
    </row>
    <row r="1035" spans="2:8" hidden="1" x14ac:dyDescent="0.35">
      <c r="B1035" t="s">
        <v>1493</v>
      </c>
      <c r="C1035" t="str">
        <f>VLOOKUP(B1035,NCE!$B$13:$H$1145,7,FALSE)</f>
        <v>Dynamics 365 Customer Insights Data T3 Unified People</v>
      </c>
      <c r="D1035">
        <f>VLOOKUP(B1035,NCE!$B$13:$N$1145,11,FALSE)</f>
        <v>6902.6741573033705</v>
      </c>
      <c r="E1035" t="s">
        <v>894</v>
      </c>
      <c r="F1035" t="str">
        <f>IFERROR(VLOOKUP(B1035,NCE!$B$14:$J$1145,9,0),"")</f>
        <v>Monthly</v>
      </c>
      <c r="G1035" t="str">
        <f>IFERROR(VLOOKUP(B1035,NCE!B:K,8,FALSE),"")</f>
        <v>P1MM</v>
      </c>
      <c r="H1035" t="s">
        <v>12</v>
      </c>
    </row>
    <row r="1036" spans="2:8" hidden="1" x14ac:dyDescent="0.35">
      <c r="B1036" t="s">
        <v>1494</v>
      </c>
      <c r="C1036" t="str">
        <f>VLOOKUP(B1036,NCE!$B$13:$H$1145,7,FALSE)</f>
        <v>Dynamics 365 Customer Insights Attach</v>
      </c>
      <c r="D1036">
        <f>VLOOKUP(B1036,NCE!$B$13:$N$1145,11,FALSE)</f>
        <v>6902.6741573033705</v>
      </c>
      <c r="E1036" t="s">
        <v>894</v>
      </c>
      <c r="F1036" t="str">
        <f>IFERROR(VLOOKUP(B1036,NCE!$B$14:$J$1145,9,0),"")</f>
        <v>Monthly</v>
      </c>
      <c r="G1036" t="str">
        <f>IFERROR(VLOOKUP(B1036,NCE!B:K,8,FALSE),"")</f>
        <v>P1MM</v>
      </c>
      <c r="H1036" t="s">
        <v>12</v>
      </c>
    </row>
    <row r="1037" spans="2:8" hidden="1" x14ac:dyDescent="0.35">
      <c r="B1037" t="s">
        <v>1501</v>
      </c>
      <c r="C1037" t="str">
        <f>VLOOKUP(B1037,NCE!$B$13:$H$1145,7,FALSE)</f>
        <v>Dynamics 365 Business Central Essentials Attach</v>
      </c>
      <c r="D1037">
        <f>VLOOKUP(B1037,NCE!$B$13:$N$1145,11,FALSE)</f>
        <v>1380.370786516854</v>
      </c>
      <c r="E1037" t="s">
        <v>894</v>
      </c>
      <c r="F1037" t="str">
        <f>IFERROR(VLOOKUP(B1037,NCE!$B$14:$J$1145,9,0),"")</f>
        <v>Annual</v>
      </c>
      <c r="G1037" t="str">
        <f>IFERROR(VLOOKUP(B1037,NCE!B:K,8,FALSE),"")</f>
        <v>P1YA</v>
      </c>
      <c r="H1037" t="s">
        <v>12</v>
      </c>
    </row>
    <row r="1038" spans="2:8" x14ac:dyDescent="0.35">
      <c r="B1038" t="s">
        <v>1502</v>
      </c>
      <c r="C1038" t="str">
        <f>VLOOKUP(B1038,NCE!B:H,7,FALSE)</f>
        <v>Dynamics 365 Customer Insights Journeys T1 Interacted People</v>
      </c>
      <c r="D1038">
        <f>VLOOKUP(B1038,NCE!$B$13:$N$1145,11,FALSE)</f>
        <v>17256.393258426968</v>
      </c>
      <c r="E1038" t="s">
        <v>894</v>
      </c>
      <c r="F1038" t="str">
        <f>IFERROR(VLOOKUP(B1038,NCE!$B$14:$J$1145,9,0),"")</f>
        <v>Annual</v>
      </c>
      <c r="G1038" t="str">
        <f>IFERROR(VLOOKUP(B1038,NCE!B:K,8,FALSE),"")</f>
        <v>P1YA</v>
      </c>
      <c r="H1038" t="s">
        <v>1821</v>
      </c>
    </row>
    <row r="1039" spans="2:8" x14ac:dyDescent="0.35">
      <c r="B1039" t="s">
        <v>1503</v>
      </c>
      <c r="C1039" t="str">
        <f>VLOOKUP(B1039,NCE!B:H,7,FALSE)</f>
        <v>Dynamics 365 Customer Insights Data T2 Unified People</v>
      </c>
      <c r="D1039">
        <f>VLOOKUP(B1039,NCE!$B$13:$N$1145,11,FALSE)</f>
        <v>103540.7191011236</v>
      </c>
      <c r="E1039" t="s">
        <v>894</v>
      </c>
      <c r="F1039" t="str">
        <f>IFERROR(VLOOKUP(B1039,NCE!$B$14:$J$1145,9,0),"")</f>
        <v>Annual</v>
      </c>
      <c r="G1039" t="str">
        <f>IFERROR(VLOOKUP(B1039,NCE!B:K,8,FALSE),"")</f>
        <v>P1YA</v>
      </c>
      <c r="H1039" t="s">
        <v>1821</v>
      </c>
    </row>
    <row r="1040" spans="2:8" hidden="1" x14ac:dyDescent="0.35">
      <c r="B1040" t="s">
        <v>1504</v>
      </c>
      <c r="C1040" t="str">
        <f>VLOOKUP(B1040,NCE!$B$13:$H$1145,7,FALSE)</f>
        <v>Dynamics 365 Customer Insights Journeys T3 Interacted People</v>
      </c>
      <c r="D1040">
        <f>VLOOKUP(B1040,NCE!$B$13:$N$1145,11,FALSE)</f>
        <v>34513.977528089883</v>
      </c>
      <c r="E1040" t="s">
        <v>894</v>
      </c>
      <c r="F1040" t="str">
        <f>IFERROR(VLOOKUP(B1040,NCE!$B$14:$J$1145,9,0),"")</f>
        <v>Annual</v>
      </c>
      <c r="G1040" t="str">
        <f>IFERROR(VLOOKUP(B1040,NCE!B:K,8,FALSE),"")</f>
        <v>P1YA</v>
      </c>
      <c r="H1040" t="s">
        <v>12</v>
      </c>
    </row>
    <row r="1041" spans="2:8" x14ac:dyDescent="0.35">
      <c r="B1041" t="s">
        <v>1505</v>
      </c>
      <c r="C1041" t="str">
        <f>VLOOKUP(B1041,NCE!B:H,7,FALSE)</f>
        <v>Dynamics 365 Customer Insights</v>
      </c>
      <c r="D1041">
        <f>VLOOKUP(B1041,NCE!$B$13:$N$1145,11,FALSE)</f>
        <v>117346.79775280898</v>
      </c>
      <c r="E1041" t="s">
        <v>894</v>
      </c>
      <c r="F1041" t="str">
        <f>IFERROR(VLOOKUP(B1041,NCE!$B$14:$J$1145,9,0),"")</f>
        <v>Annual</v>
      </c>
      <c r="G1041" t="str">
        <f>IFERROR(VLOOKUP(B1041,NCE!B:K,8,FALSE),"")</f>
        <v>P1YA</v>
      </c>
      <c r="H1041" t="s">
        <v>1821</v>
      </c>
    </row>
    <row r="1042" spans="2:8" hidden="1" x14ac:dyDescent="0.35">
      <c r="B1042" t="s">
        <v>1506</v>
      </c>
      <c r="C1042" t="str">
        <f>VLOOKUP(B1042,NCE!$B$13:$H$1145,7,FALSE)</f>
        <v>Dynamics 365 Customer Insights Data T1 Unified People</v>
      </c>
      <c r="D1042">
        <f>VLOOKUP(B1042,NCE!$B$13:$N$1145,11,FALSE)</f>
        <v>138054.69662921346</v>
      </c>
      <c r="E1042" t="s">
        <v>894</v>
      </c>
      <c r="F1042" t="str">
        <f>IFERROR(VLOOKUP(B1042,NCE!$B$14:$J$1145,9,0),"")</f>
        <v>Annual</v>
      </c>
      <c r="G1042" t="str">
        <f>IFERROR(VLOOKUP(B1042,NCE!B:K,8,FALSE),"")</f>
        <v>P1YA</v>
      </c>
      <c r="H1042" t="s">
        <v>12</v>
      </c>
    </row>
    <row r="1043" spans="2:8" hidden="1" x14ac:dyDescent="0.35">
      <c r="B1043" t="s">
        <v>1507</v>
      </c>
      <c r="C1043" t="str">
        <f>VLOOKUP(B1043,NCE!$B$13:$H$1145,7,FALSE)</f>
        <v>Dynamics 365 Customer Insights Data T3 Unified People</v>
      </c>
      <c r="D1043">
        <f>VLOOKUP(B1043,NCE!$B$13:$N$1145,11,FALSE)</f>
        <v>69026.741573033709</v>
      </c>
      <c r="E1043" t="s">
        <v>894</v>
      </c>
      <c r="F1043" t="str">
        <f>IFERROR(VLOOKUP(B1043,NCE!$B$14:$J$1145,9,0),"")</f>
        <v>Annual</v>
      </c>
      <c r="G1043" t="str">
        <f>IFERROR(VLOOKUP(B1043,NCE!B:K,8,FALSE),"")</f>
        <v>P1YA</v>
      </c>
      <c r="H1043" t="s">
        <v>12</v>
      </c>
    </row>
    <row r="1044" spans="2:8" hidden="1" x14ac:dyDescent="0.35">
      <c r="B1044" t="s">
        <v>1508</v>
      </c>
      <c r="C1044" t="str">
        <f>VLOOKUP(B1044,NCE!$B$13:$H$1145,7,FALSE)</f>
        <v>Dynamics 365 Customer Insights Attach</v>
      </c>
      <c r="D1044">
        <f>VLOOKUP(B1044,NCE!$B$13:$N$1145,11,FALSE)</f>
        <v>69026.741573033709</v>
      </c>
      <c r="E1044" t="s">
        <v>894</v>
      </c>
      <c r="F1044" t="str">
        <f>IFERROR(VLOOKUP(B1044,NCE!$B$14:$J$1145,9,0),"")</f>
        <v>Annual</v>
      </c>
      <c r="G1044" t="str">
        <f>IFERROR(VLOOKUP(B1044,NCE!B:K,8,FALSE),"")</f>
        <v>P1YA</v>
      </c>
      <c r="H1044" t="s">
        <v>12</v>
      </c>
    </row>
    <row r="1045" spans="2:8" hidden="1" x14ac:dyDescent="0.35">
      <c r="B1045" t="s">
        <v>1509</v>
      </c>
      <c r="C1045" t="str">
        <f>VLOOKUP(B1045,NCE!$B$13:$H$1145,7,FALSE)</f>
        <v>Dynamics 365 Business Central Essentials Attach</v>
      </c>
      <c r="D1045">
        <f>VLOOKUP(B1045,NCE!$B$13:$N$1145,11,FALSE)</f>
        <v>120.78370786516854</v>
      </c>
      <c r="E1045" t="s">
        <v>894</v>
      </c>
      <c r="F1045" t="str">
        <f>IFERROR(VLOOKUP(B1045,NCE!$B$14:$J$1145,9,0),"")</f>
        <v>Monthly</v>
      </c>
      <c r="G1045" t="str">
        <f>IFERROR(VLOOKUP(B1045,NCE!B:K,8,FALSE),"")</f>
        <v>P1YM</v>
      </c>
      <c r="H1045" t="s">
        <v>12</v>
      </c>
    </row>
    <row r="1046" spans="2:8" x14ac:dyDescent="0.35">
      <c r="B1046" t="s">
        <v>1510</v>
      </c>
      <c r="C1046" t="str">
        <f>VLOOKUP(B1046,NCE!B:H,7,FALSE)</f>
        <v>Dynamics 365 Customer Insights Journeys T1 Interacted People</v>
      </c>
      <c r="D1046">
        <f>VLOOKUP(B1046,NCE!$B$13:$N$1145,11,FALSE)</f>
        <v>1509.9372659176031</v>
      </c>
      <c r="E1046" t="s">
        <v>894</v>
      </c>
      <c r="F1046" t="str">
        <f>IFERROR(VLOOKUP(B1046,NCE!$B$14:$J$1145,9,0),"")</f>
        <v>Monthly</v>
      </c>
      <c r="G1046" t="str">
        <f>IFERROR(VLOOKUP(B1046,NCE!B:K,8,FALSE),"")</f>
        <v>P1YM</v>
      </c>
      <c r="H1046" t="s">
        <v>1821</v>
      </c>
    </row>
    <row r="1047" spans="2:8" x14ac:dyDescent="0.35">
      <c r="B1047" t="s">
        <v>1511</v>
      </c>
      <c r="C1047" t="str">
        <f>VLOOKUP(B1047,NCE!B:H,7,FALSE)</f>
        <v>Dynamics 365 Customer Insights Data T2 Unified People</v>
      </c>
      <c r="D1047">
        <f>VLOOKUP(B1047,NCE!$B$13:$N$1145,11,FALSE)</f>
        <v>9059.8099250936339</v>
      </c>
      <c r="E1047" t="s">
        <v>894</v>
      </c>
      <c r="F1047" t="str">
        <f>IFERROR(VLOOKUP(B1047,NCE!$B$14:$J$1145,9,0),"")</f>
        <v>Monthly</v>
      </c>
      <c r="G1047" t="str">
        <f>IFERROR(VLOOKUP(B1047,NCE!B:K,8,FALSE),"")</f>
        <v>P1YM</v>
      </c>
      <c r="H1047" t="s">
        <v>1821</v>
      </c>
    </row>
    <row r="1048" spans="2:8" x14ac:dyDescent="0.35">
      <c r="B1048" t="s">
        <v>1512</v>
      </c>
      <c r="C1048" t="str">
        <f>VLOOKUP(B1048,NCE!B:H,7,FALSE)</f>
        <v>Dynamics 365 Customer Insights</v>
      </c>
      <c r="D1048">
        <f>VLOOKUP(B1048,NCE!$B$13:$N$1145,11,FALSE)</f>
        <v>10267.847378277153</v>
      </c>
      <c r="E1048" t="s">
        <v>894</v>
      </c>
      <c r="F1048" t="str">
        <f>IFERROR(VLOOKUP(B1048,NCE!$B$14:$J$1145,9,0),"")</f>
        <v>Monthly</v>
      </c>
      <c r="G1048" t="str">
        <f>IFERROR(VLOOKUP(B1048,NCE!B:K,8,FALSE),"")</f>
        <v>P1YM</v>
      </c>
      <c r="H1048" t="s">
        <v>1821</v>
      </c>
    </row>
    <row r="1049" spans="2:8" hidden="1" x14ac:dyDescent="0.35">
      <c r="B1049" t="s">
        <v>1513</v>
      </c>
      <c r="C1049" t="str">
        <f>VLOOKUP(B1049,NCE!$B$13:$H$1145,7,FALSE)</f>
        <v>Dynamics 365 Customer Insights Journeys T3 Interacted People - (Non-Profit Pricing)</v>
      </c>
      <c r="D1049">
        <f>VLOOKUP(B1049,NCE!$B$13:$N$1145,11,FALSE)</f>
        <v>12079.790262172284</v>
      </c>
      <c r="E1049" t="s">
        <v>894</v>
      </c>
      <c r="F1049" t="str">
        <f>IFERROR(VLOOKUP(B1049,NCE!$B$14:$J$1145,9,0),"")</f>
        <v>Monthly</v>
      </c>
      <c r="G1049" t="str">
        <f>IFERROR(VLOOKUP(B1049,NCE!B:K,8,FALSE),"")</f>
        <v>P1YM</v>
      </c>
      <c r="H1049" t="s">
        <v>12</v>
      </c>
    </row>
    <row r="1050" spans="2:8" hidden="1" x14ac:dyDescent="0.35">
      <c r="B1050" t="s">
        <v>1514</v>
      </c>
      <c r="C1050" t="str">
        <f>VLOOKUP(B1050,NCE!$B$13:$H$1145,7,FALSE)</f>
        <v>Dynamics 365 Customer Insights Data T3 Unified People</v>
      </c>
      <c r="D1050">
        <f>VLOOKUP(B1050,NCE!$B$13:$N$1145,11,FALSE)</f>
        <v>6039.8426966292136</v>
      </c>
      <c r="E1050" t="s">
        <v>894</v>
      </c>
      <c r="F1050" t="str">
        <f>IFERROR(VLOOKUP(B1050,NCE!$B$14:$J$1145,9,0),"")</f>
        <v>Monthly</v>
      </c>
      <c r="G1050" t="str">
        <f>IFERROR(VLOOKUP(B1050,NCE!B:K,8,FALSE),"")</f>
        <v>P1YM</v>
      </c>
      <c r="H1050" t="s">
        <v>12</v>
      </c>
    </row>
    <row r="1051" spans="2:8" hidden="1" x14ac:dyDescent="0.35">
      <c r="B1051" t="s">
        <v>1515</v>
      </c>
      <c r="C1051" t="str">
        <f>VLOOKUP(B1051,NCE!$B$13:$H$1145,7,FALSE)</f>
        <v>Dynamics 365 Customer Insights Attach</v>
      </c>
      <c r="D1051">
        <f>VLOOKUP(B1051,NCE!$B$13:$N$1145,11,FALSE)</f>
        <v>6039.8426966292136</v>
      </c>
      <c r="E1051" t="s">
        <v>894</v>
      </c>
      <c r="F1051" t="str">
        <f>IFERROR(VLOOKUP(B1051,NCE!$B$14:$J$1145,9,0),"")</f>
        <v>Monthly</v>
      </c>
      <c r="G1051" t="str">
        <f>IFERROR(VLOOKUP(B1051,NCE!B:K,8,FALSE),"")</f>
        <v>P1YM</v>
      </c>
      <c r="H1051" t="s">
        <v>12</v>
      </c>
    </row>
    <row r="1052" spans="2:8" hidden="1" x14ac:dyDescent="0.35">
      <c r="B1052" t="s">
        <v>1682</v>
      </c>
      <c r="C1052" t="str">
        <f>VLOOKUP(B1052,NCE!$B$13:$H$1145,7,FALSE)</f>
        <v>Microsoft Defender for IoT - EIoT Device License - add-on</v>
      </c>
      <c r="D1052">
        <f>VLOOKUP(B1052,NCE!$B$13:$N$1145,11,FALSE)</f>
        <v>6.3033707865168545</v>
      </c>
      <c r="E1052" t="s">
        <v>894</v>
      </c>
      <c r="F1052" t="str">
        <f>IFERROR(VLOOKUP(B1052,NCE!$B$14:$J$1145,9,0),"")</f>
        <v>Monthly</v>
      </c>
      <c r="G1052" t="str">
        <f>IFERROR(VLOOKUP(B1052,NCE!B:K,8,FALSE),"")</f>
        <v>P1MM</v>
      </c>
      <c r="H1052" t="s">
        <v>12</v>
      </c>
    </row>
    <row r="1053" spans="2:8" hidden="1" x14ac:dyDescent="0.35">
      <c r="B1053" t="s">
        <v>1683</v>
      </c>
      <c r="C1053" t="str">
        <f>VLOOKUP(B1053,NCE!$B$13:$H$1145,7,FALSE)</f>
        <v>Windows 365 Business 16 vCPU, 64 GB, 512 GB</v>
      </c>
      <c r="D1053">
        <f>VLOOKUP(B1053,NCE!$B$13:$N$1145,11,FALSE)</f>
        <v>1724.1123595505619</v>
      </c>
      <c r="E1053" t="s">
        <v>894</v>
      </c>
      <c r="F1053" t="str">
        <f>IFERROR(VLOOKUP(B1053,NCE!$B$14:$J$1145,9,0),"")</f>
        <v>Monthly</v>
      </c>
      <c r="G1053" t="str">
        <f>IFERROR(VLOOKUP(B1053,NCE!B:K,8,FALSE),"")</f>
        <v>P1MM</v>
      </c>
      <c r="H1053" t="s">
        <v>12</v>
      </c>
    </row>
    <row r="1054" spans="2:8" hidden="1" x14ac:dyDescent="0.35">
      <c r="B1054" t="s">
        <v>1684</v>
      </c>
      <c r="C1054" t="str">
        <f>VLOOKUP(B1054,NCE!$B$13:$H$1145,7,FALSE)</f>
        <v>Windows 365 Business 16 vCPU, 64 GB, 1 TB</v>
      </c>
      <c r="D1054">
        <f>VLOOKUP(B1054,NCE!$B$13:$N$1145,11,FALSE)</f>
        <v>1957.3033707865168</v>
      </c>
      <c r="E1054" t="s">
        <v>894</v>
      </c>
      <c r="F1054" t="str">
        <f>IFERROR(VLOOKUP(B1054,NCE!$B$14:$J$1145,9,0),"")</f>
        <v>Monthly</v>
      </c>
      <c r="G1054" t="str">
        <f>IFERROR(VLOOKUP(B1054,NCE!B:K,8,FALSE),"")</f>
        <v>P1MM</v>
      </c>
      <c r="H1054" t="s">
        <v>12</v>
      </c>
    </row>
    <row r="1055" spans="2:8" hidden="1" x14ac:dyDescent="0.35">
      <c r="B1055" t="s">
        <v>1685</v>
      </c>
      <c r="C1055" t="e">
        <f>VLOOKUP(B1055,NCE!$B$13:$H$1145,7,FALSE)</f>
        <v>#N/A</v>
      </c>
      <c r="D1055" t="e">
        <f>VLOOKUP(B1055,NCE!$B$13:$N$1145,11,FALSE)</f>
        <v>#N/A</v>
      </c>
      <c r="E1055" t="s">
        <v>894</v>
      </c>
      <c r="F1055" t="str">
        <f>IFERROR(VLOOKUP(B1055,NCE!$B$14:$J$1145,9,0),"")</f>
        <v/>
      </c>
      <c r="G1055" t="str">
        <f>IFERROR(VLOOKUP(B1055,NCE!B:K,8,FALSE),"")</f>
        <v/>
      </c>
      <c r="H1055" t="s">
        <v>12</v>
      </c>
    </row>
    <row r="1056" spans="2:8" hidden="1" x14ac:dyDescent="0.35">
      <c r="B1056" t="s">
        <v>1686</v>
      </c>
      <c r="C1056" t="e">
        <f>VLOOKUP(B1056,NCE!$B$13:$H$1145,7,FALSE)</f>
        <v>#N/A</v>
      </c>
      <c r="D1056" t="e">
        <f>VLOOKUP(B1056,NCE!$B$13:$N$1145,11,FALSE)</f>
        <v>#N/A</v>
      </c>
      <c r="E1056" t="s">
        <v>894</v>
      </c>
      <c r="F1056" t="str">
        <f>IFERROR(VLOOKUP(B1056,NCE!$B$14:$J$1145,9,0),"")</f>
        <v/>
      </c>
      <c r="G1056" t="str">
        <f>IFERROR(VLOOKUP(B1056,NCE!B:K,8,FALSE),"")</f>
        <v/>
      </c>
      <c r="H1056" t="s">
        <v>12</v>
      </c>
    </row>
    <row r="1057" spans="2:8" hidden="1" x14ac:dyDescent="0.35">
      <c r="B1057" t="s">
        <v>1687</v>
      </c>
      <c r="C1057" t="str">
        <f>VLOOKUP(B1057,NCE!$B$13:$H$1145,7,FALSE)</f>
        <v>Windows 365 Enterprise 16 vCPU, 64 GB, 512 GB</v>
      </c>
      <c r="D1057">
        <f>VLOOKUP(B1057,NCE!$B$13:$N$1145,11,FALSE)</f>
        <v>1699.5617977528088</v>
      </c>
      <c r="E1057" t="s">
        <v>894</v>
      </c>
      <c r="F1057" t="str">
        <f>IFERROR(VLOOKUP(B1057,NCE!$B$14:$J$1145,9,0),"")</f>
        <v>Monthly</v>
      </c>
      <c r="G1057" t="str">
        <f>IFERROR(VLOOKUP(B1057,NCE!B:K,8,FALSE),"")</f>
        <v>P1MM</v>
      </c>
      <c r="H1057" t="s">
        <v>12</v>
      </c>
    </row>
    <row r="1058" spans="2:8" hidden="1" x14ac:dyDescent="0.35">
      <c r="B1058" t="s">
        <v>1688</v>
      </c>
      <c r="C1058" t="str">
        <f>VLOOKUP(B1058,NCE!$B$13:$H$1145,7,FALSE)</f>
        <v>Windows 365 Enterprise 16 vCPU, 64 GB, 1 TB</v>
      </c>
      <c r="D1058">
        <f>VLOOKUP(B1058,NCE!$B$13:$N$1145,11,FALSE)</f>
        <v>1932.7528089887642</v>
      </c>
      <c r="E1058" t="s">
        <v>894</v>
      </c>
      <c r="F1058" t="str">
        <f>IFERROR(VLOOKUP(B1058,NCE!$B$14:$J$1145,9,0),"")</f>
        <v>Monthly</v>
      </c>
      <c r="G1058" t="str">
        <f>IFERROR(VLOOKUP(B1058,NCE!B:K,8,FALSE),"")</f>
        <v>P1MM</v>
      </c>
      <c r="H1058" t="s">
        <v>12</v>
      </c>
    </row>
    <row r="1059" spans="2:8" hidden="1" x14ac:dyDescent="0.35">
      <c r="B1059" t="s">
        <v>1689</v>
      </c>
      <c r="C1059" t="str">
        <f>VLOOKUP(B1059,NCE!$B$13:$H$1145,7,FALSE)</f>
        <v>Windows 365 Frontline 16 vCPU, 64 GB, 1 TB</v>
      </c>
      <c r="D1059">
        <f>VLOOKUP(B1059,NCE!$B$13:$N$1145,11,FALSE)</f>
        <v>2902.2359550561796</v>
      </c>
      <c r="E1059" t="s">
        <v>894</v>
      </c>
      <c r="F1059" t="str">
        <f>IFERROR(VLOOKUP(B1059,NCE!$B$14:$J$1145,9,0),"")</f>
        <v>Monthly</v>
      </c>
      <c r="G1059" t="str">
        <f>IFERROR(VLOOKUP(B1059,NCE!B:K,8,FALSE),"")</f>
        <v>P1MM</v>
      </c>
      <c r="H1059" t="s">
        <v>12</v>
      </c>
    </row>
    <row r="1060" spans="2:8" hidden="1" x14ac:dyDescent="0.35">
      <c r="B1060" t="s">
        <v>1690</v>
      </c>
      <c r="C1060" t="str">
        <f>VLOOKUP(B1060,NCE!$B$13:$H$1145,7,FALSE)</f>
        <v>Windows 365 Frontline 16 vCPU, 64 GB, 512 GB</v>
      </c>
      <c r="D1060">
        <f>VLOOKUP(B1060,NCE!$B$13:$N$1145,11,FALSE)</f>
        <v>2552.4606741573034</v>
      </c>
      <c r="E1060" t="s">
        <v>894</v>
      </c>
      <c r="F1060" t="str">
        <f>IFERROR(VLOOKUP(B1060,NCE!$B$14:$J$1145,9,0),"")</f>
        <v>Monthly</v>
      </c>
      <c r="G1060" t="str">
        <f>IFERROR(VLOOKUP(B1060,NCE!B:K,8,FALSE),"")</f>
        <v>P1MM</v>
      </c>
      <c r="H1060" t="s">
        <v>12</v>
      </c>
    </row>
    <row r="1061" spans="2:8" hidden="1" x14ac:dyDescent="0.35">
      <c r="B1061" t="s">
        <v>1673</v>
      </c>
      <c r="C1061" t="str">
        <f>VLOOKUP(B1061,NCE!$B$13:$H$1145,7,FALSE)</f>
        <v>Microsoft Defender for IoT - EIoT Device License - add-on</v>
      </c>
      <c r="D1061">
        <f>VLOOKUP(B1061,NCE!$B$13:$N$1145,11,FALSE)</f>
        <v>5.5187265917602994</v>
      </c>
      <c r="E1061" t="s">
        <v>894</v>
      </c>
      <c r="F1061" t="str">
        <f>IFERROR(VLOOKUP(B1061,NCE!$B$14:$J$1145,9,0),"")</f>
        <v>Monthly</v>
      </c>
      <c r="G1061" t="str">
        <f>IFERROR(VLOOKUP(B1061,NCE!B:K,8,FALSE),"")</f>
        <v>P1YM</v>
      </c>
      <c r="H1061" t="s">
        <v>12</v>
      </c>
    </row>
    <row r="1062" spans="2:8" hidden="1" x14ac:dyDescent="0.35">
      <c r="B1062" t="s">
        <v>1674</v>
      </c>
      <c r="C1062" t="str">
        <f>VLOOKUP(B1062,NCE!$B$13:$H$1145,7,FALSE)</f>
        <v>Windows 365 Business 16 vCPU, 64 GB, 512 GB</v>
      </c>
      <c r="D1062">
        <f>VLOOKUP(B1062,NCE!$B$13:$N$1145,11,FALSE)</f>
        <v>1629.2865168539327</v>
      </c>
      <c r="E1062" t="s">
        <v>894</v>
      </c>
      <c r="F1062" t="str">
        <f>IFERROR(VLOOKUP(B1062,NCE!$B$14:$J$1145,9,0),"")</f>
        <v>Monthly</v>
      </c>
      <c r="G1062" t="str">
        <f>IFERROR(VLOOKUP(B1062,NCE!B:K,8,FALSE),"")</f>
        <v>P1YM</v>
      </c>
      <c r="H1062" t="s">
        <v>12</v>
      </c>
    </row>
    <row r="1063" spans="2:8" hidden="1" x14ac:dyDescent="0.35">
      <c r="B1063" t="s">
        <v>1675</v>
      </c>
      <c r="C1063" t="str">
        <f>VLOOKUP(B1063,NCE!$B$13:$H$1145,7,FALSE)</f>
        <v>Windows 365 Business 16 vCPU, 64 GB, 1 TB</v>
      </c>
      <c r="D1063">
        <f>VLOOKUP(B1063,NCE!$B$13:$N$1145,11,FALSE)</f>
        <v>1849.6376404494383</v>
      </c>
      <c r="E1063" t="s">
        <v>894</v>
      </c>
      <c r="F1063" t="str">
        <f>IFERROR(VLOOKUP(B1063,NCE!$B$14:$J$1145,9,0),"")</f>
        <v>Monthly</v>
      </c>
      <c r="G1063" t="str">
        <f>IFERROR(VLOOKUP(B1063,NCE!B:K,8,FALSE),"")</f>
        <v>P1YM</v>
      </c>
      <c r="H1063" t="s">
        <v>12</v>
      </c>
    </row>
    <row r="1064" spans="2:8" hidden="1" x14ac:dyDescent="0.35">
      <c r="B1064" t="s">
        <v>1676</v>
      </c>
      <c r="C1064" t="e">
        <f>VLOOKUP(B1064,NCE!$B$13:$H$1145,7,FALSE)</f>
        <v>#N/A</v>
      </c>
      <c r="D1064" t="e">
        <f>VLOOKUP(B1064,NCE!$B$13:$N$1145,11,FALSE)</f>
        <v>#N/A</v>
      </c>
      <c r="E1064" t="s">
        <v>894</v>
      </c>
      <c r="F1064" t="str">
        <f>IFERROR(VLOOKUP(B1064,NCE!$B$14:$J$1145,9,0),"")</f>
        <v/>
      </c>
      <c r="G1064" t="str">
        <f>IFERROR(VLOOKUP(B1064,NCE!B:K,8,FALSE),"")</f>
        <v/>
      </c>
      <c r="H1064" t="s">
        <v>12</v>
      </c>
    </row>
    <row r="1065" spans="2:8" hidden="1" x14ac:dyDescent="0.35">
      <c r="B1065" t="s">
        <v>1677</v>
      </c>
      <c r="C1065" t="e">
        <f>VLOOKUP(B1065,NCE!$B$13:$H$1145,7,FALSE)</f>
        <v>#N/A</v>
      </c>
      <c r="D1065" t="e">
        <f>VLOOKUP(B1065,NCE!$B$13:$N$1145,11,FALSE)</f>
        <v>#N/A</v>
      </c>
      <c r="E1065" t="s">
        <v>894</v>
      </c>
      <c r="F1065" t="str">
        <f>IFERROR(VLOOKUP(B1065,NCE!$B$14:$J$1145,9,0),"")</f>
        <v/>
      </c>
      <c r="G1065" t="str">
        <f>IFERROR(VLOOKUP(B1065,NCE!B:K,8,FALSE),"")</f>
        <v/>
      </c>
      <c r="H1065" t="s">
        <v>12</v>
      </c>
    </row>
    <row r="1066" spans="2:8" hidden="1" x14ac:dyDescent="0.35">
      <c r="B1066" t="s">
        <v>1678</v>
      </c>
      <c r="C1066" t="str">
        <f>VLOOKUP(B1066,NCE!$B$13:$H$1145,7,FALSE)</f>
        <v>Windows 365 Enterprise 16 vCPU, 64 GB, 512 GB</v>
      </c>
      <c r="D1066">
        <f>VLOOKUP(B1066,NCE!$B$13:$N$1145,11,FALSE)</f>
        <v>1606.1011235955057</v>
      </c>
      <c r="E1066" t="s">
        <v>894</v>
      </c>
      <c r="F1066" t="str">
        <f>IFERROR(VLOOKUP(B1066,NCE!$B$14:$J$1145,9,0),"")</f>
        <v>Monthly</v>
      </c>
      <c r="G1066" t="str">
        <f>IFERROR(VLOOKUP(B1066,NCE!B:K,8,FALSE),"")</f>
        <v>P1YM</v>
      </c>
      <c r="H1066" t="s">
        <v>12</v>
      </c>
    </row>
    <row r="1067" spans="2:8" hidden="1" x14ac:dyDescent="0.35">
      <c r="B1067" t="s">
        <v>1679</v>
      </c>
      <c r="C1067" t="str">
        <f>VLOOKUP(B1067,NCE!$B$13:$H$1145,7,FALSE)</f>
        <v>Windows 365 Enterprise 16 vCPU, 64 GB, 1 TB</v>
      </c>
      <c r="D1067">
        <f>VLOOKUP(B1067,NCE!$B$13:$N$1145,11,FALSE)</f>
        <v>1826.4503745318352</v>
      </c>
      <c r="E1067" t="s">
        <v>894</v>
      </c>
      <c r="F1067" t="str">
        <f>IFERROR(VLOOKUP(B1067,NCE!$B$14:$J$1145,9,0),"")</f>
        <v>Monthly</v>
      </c>
      <c r="G1067" t="str">
        <f>IFERROR(VLOOKUP(B1067,NCE!B:K,8,FALSE),"")</f>
        <v>P1YM</v>
      </c>
      <c r="H1067" t="s">
        <v>12</v>
      </c>
    </row>
    <row r="1068" spans="2:8" hidden="1" x14ac:dyDescent="0.35">
      <c r="B1068" t="s">
        <v>1680</v>
      </c>
      <c r="C1068" t="str">
        <f>VLOOKUP(B1068,NCE!$B$13:$H$1145,7,FALSE)</f>
        <v>Windows 365 Frontline 16 vCPU, 64 GB, 1 TB</v>
      </c>
      <c r="D1068">
        <f>VLOOKUP(B1068,NCE!$B$13:$N$1145,11,FALSE)</f>
        <v>2742.6086142322097</v>
      </c>
      <c r="E1068" t="s">
        <v>894</v>
      </c>
      <c r="F1068" t="str">
        <f>IFERROR(VLOOKUP(B1068,NCE!$B$14:$J$1145,9,0),"")</f>
        <v>Monthly</v>
      </c>
      <c r="G1068" t="str">
        <f>IFERROR(VLOOKUP(B1068,NCE!B:K,8,FALSE),"")</f>
        <v>P1YM</v>
      </c>
      <c r="H1068" t="s">
        <v>12</v>
      </c>
    </row>
    <row r="1069" spans="2:8" hidden="1" x14ac:dyDescent="0.35">
      <c r="B1069" t="s">
        <v>1681</v>
      </c>
      <c r="C1069" t="str">
        <f>VLOOKUP(B1069,NCE!$B$13:$H$1145,7,FALSE)</f>
        <v>Windows 365 Frontline 16 vCPU, 64 GB, 512 GB</v>
      </c>
      <c r="D1069">
        <f>VLOOKUP(B1069,NCE!$B$13:$N$1145,11,FALSE)</f>
        <v>2412.0842696629215</v>
      </c>
      <c r="E1069" t="s">
        <v>894</v>
      </c>
      <c r="F1069" t="str">
        <f>IFERROR(VLOOKUP(B1069,NCE!$B$14:$J$1145,9,0),"")</f>
        <v>Monthly</v>
      </c>
      <c r="G1069" t="str">
        <f>IFERROR(VLOOKUP(B1069,NCE!B:K,8,FALSE),"")</f>
        <v>P1YM</v>
      </c>
      <c r="H1069" t="s">
        <v>12</v>
      </c>
    </row>
    <row r="1070" spans="2:8" hidden="1" x14ac:dyDescent="0.35">
      <c r="B1070" t="s">
        <v>1691</v>
      </c>
      <c r="C1070" t="str">
        <f>VLOOKUP(B1070,NCE!$B$13:$H$1145,7,FALSE)</f>
        <v>Microsoft Defender for IoT - EIoT Device License - add-on</v>
      </c>
      <c r="D1070">
        <f>VLOOKUP(B1070,NCE!$B$13:$N$1145,11,FALSE)</f>
        <v>63.011235955056179</v>
      </c>
      <c r="E1070" t="s">
        <v>894</v>
      </c>
      <c r="F1070" t="str">
        <f>IFERROR(VLOOKUP(B1070,NCE!$B$14:$J$1145,9,0),"")</f>
        <v>Annual</v>
      </c>
      <c r="G1070" t="str">
        <f>IFERROR(VLOOKUP(B1070,NCE!B:K,8,FALSE),"")</f>
        <v>P1YA</v>
      </c>
      <c r="H1070" t="s">
        <v>12</v>
      </c>
    </row>
    <row r="1071" spans="2:8" hidden="1" x14ac:dyDescent="0.35">
      <c r="B1071" t="s">
        <v>1692</v>
      </c>
      <c r="C1071" t="str">
        <f>VLOOKUP(B1071,NCE!$B$13:$H$1145,7,FALSE)</f>
        <v>Windows 365 Business 16 vCPU, 64 GB, 512 GB</v>
      </c>
      <c r="D1071">
        <f>VLOOKUP(B1071,NCE!$B$13:$N$1145,11,FALSE)</f>
        <v>18620.404494382023</v>
      </c>
      <c r="E1071" t="s">
        <v>894</v>
      </c>
      <c r="F1071" t="str">
        <f>IFERROR(VLOOKUP(B1071,NCE!$B$14:$J$1145,9,0),"")</f>
        <v>Annual</v>
      </c>
      <c r="G1071" t="str">
        <f>IFERROR(VLOOKUP(B1071,NCE!B:K,8,FALSE),"")</f>
        <v>P1YA</v>
      </c>
      <c r="H1071" t="s">
        <v>12</v>
      </c>
    </row>
    <row r="1072" spans="2:8" hidden="1" x14ac:dyDescent="0.35">
      <c r="B1072" t="s">
        <v>1693</v>
      </c>
      <c r="C1072" t="str">
        <f>VLOOKUP(B1072,NCE!$B$13:$H$1145,7,FALSE)</f>
        <v>Windows 365 Business 16 vCPU, 64 GB, 1 TB</v>
      </c>
      <c r="D1072">
        <f>VLOOKUP(B1072,NCE!$B$13:$N$1145,11,FALSE)</f>
        <v>21138.764044943819</v>
      </c>
      <c r="E1072" t="s">
        <v>894</v>
      </c>
      <c r="F1072" t="str">
        <f>IFERROR(VLOOKUP(B1072,NCE!$B$14:$J$1145,9,0),"")</f>
        <v>Annual</v>
      </c>
      <c r="G1072" t="str">
        <f>IFERROR(VLOOKUP(B1072,NCE!B:K,8,FALSE),"")</f>
        <v>P1YA</v>
      </c>
      <c r="H1072" t="s">
        <v>12</v>
      </c>
    </row>
    <row r="1073" spans="2:8" hidden="1" x14ac:dyDescent="0.35">
      <c r="B1073" t="s">
        <v>1694</v>
      </c>
      <c r="C1073" t="e">
        <f>VLOOKUP(B1073,NCE!$B$13:$H$1145,7,FALSE)</f>
        <v>#N/A</v>
      </c>
      <c r="D1073" t="e">
        <f>VLOOKUP(B1073,NCE!$B$13:$N$1145,11,FALSE)</f>
        <v>#N/A</v>
      </c>
      <c r="E1073" t="s">
        <v>894</v>
      </c>
      <c r="F1073" t="str">
        <f>IFERROR(VLOOKUP(B1073,NCE!$B$14:$J$1145,9,0),"")</f>
        <v/>
      </c>
      <c r="G1073" t="str">
        <f>IFERROR(VLOOKUP(B1073,NCE!B:K,8,FALSE),"")</f>
        <v/>
      </c>
      <c r="H1073" t="s">
        <v>12</v>
      </c>
    </row>
    <row r="1074" spans="2:8" hidden="1" x14ac:dyDescent="0.35">
      <c r="B1074" t="s">
        <v>1695</v>
      </c>
      <c r="C1074" t="e">
        <f>VLOOKUP(B1074,NCE!$B$13:$H$1145,7,FALSE)</f>
        <v>#N/A</v>
      </c>
      <c r="D1074" t="e">
        <f>VLOOKUP(B1074,NCE!$B$13:$N$1145,11,FALSE)</f>
        <v>#N/A</v>
      </c>
      <c r="E1074" t="s">
        <v>894</v>
      </c>
      <c r="F1074" t="str">
        <f>IFERROR(VLOOKUP(B1074,NCE!$B$14:$J$1145,9,0),"")</f>
        <v/>
      </c>
      <c r="G1074" t="str">
        <f>IFERROR(VLOOKUP(B1074,NCE!B:K,8,FALSE),"")</f>
        <v/>
      </c>
      <c r="H1074" t="s">
        <v>12</v>
      </c>
    </row>
    <row r="1075" spans="2:8" hidden="1" x14ac:dyDescent="0.35">
      <c r="B1075" t="s">
        <v>1696</v>
      </c>
      <c r="C1075" t="str">
        <f>VLOOKUP(B1075,NCE!$B$13:$H$1145,7,FALSE)</f>
        <v>Windows 365 Enterprise 16 vCPU, 64 GB, 512 GB</v>
      </c>
      <c r="D1075">
        <f>VLOOKUP(B1075,NCE!$B$13:$N$1145,11,FALSE)</f>
        <v>18355.370786516854</v>
      </c>
      <c r="E1075" t="s">
        <v>894</v>
      </c>
      <c r="F1075" t="str">
        <f>IFERROR(VLOOKUP(B1075,NCE!$B$14:$J$1145,9,0),"")</f>
        <v>Annual</v>
      </c>
      <c r="G1075" t="str">
        <f>IFERROR(VLOOKUP(B1075,NCE!B:K,8,FALSE),"")</f>
        <v>P1YA</v>
      </c>
      <c r="H1075" t="s">
        <v>12</v>
      </c>
    </row>
    <row r="1076" spans="2:8" hidden="1" x14ac:dyDescent="0.35">
      <c r="B1076" t="s">
        <v>1697</v>
      </c>
      <c r="C1076" t="str">
        <f>VLOOKUP(B1076,NCE!$B$13:$H$1145,7,FALSE)</f>
        <v>Windows 365 Enterprise 16 vCPU, 64 GB, 1 TB</v>
      </c>
      <c r="D1076">
        <f>VLOOKUP(B1076,NCE!$B$13:$N$1145,11,FALSE)</f>
        <v>20873.73033707865</v>
      </c>
      <c r="E1076" t="s">
        <v>894</v>
      </c>
      <c r="F1076" t="str">
        <f>IFERROR(VLOOKUP(B1076,NCE!$B$14:$J$1145,9,0),"")</f>
        <v>Annual</v>
      </c>
      <c r="G1076" t="str">
        <f>IFERROR(VLOOKUP(B1076,NCE!B:K,8,FALSE),"")</f>
        <v>P1YA</v>
      </c>
      <c r="H1076" t="s">
        <v>12</v>
      </c>
    </row>
    <row r="1077" spans="2:8" hidden="1" x14ac:dyDescent="0.35">
      <c r="B1077" t="s">
        <v>1698</v>
      </c>
      <c r="C1077" t="str">
        <f>VLOOKUP(B1077,NCE!$B$13:$H$1145,7,FALSE)</f>
        <v>Windows 365 Frontline 16 vCPU, 64 GB, 1 TB</v>
      </c>
      <c r="D1077">
        <f>VLOOKUP(B1077,NCE!$B$13:$N$1145,11,FALSE)</f>
        <v>31344.168539325845</v>
      </c>
      <c r="E1077" t="s">
        <v>894</v>
      </c>
      <c r="F1077" t="str">
        <f>IFERROR(VLOOKUP(B1077,NCE!$B$14:$J$1145,9,0),"")</f>
        <v>Annual</v>
      </c>
      <c r="G1077" t="str">
        <f>IFERROR(VLOOKUP(B1077,NCE!B:K,8,FALSE),"")</f>
        <v>P1YA</v>
      </c>
      <c r="H1077" t="s">
        <v>12</v>
      </c>
    </row>
    <row r="1078" spans="2:8" hidden="1" x14ac:dyDescent="0.35">
      <c r="B1078" t="s">
        <v>1699</v>
      </c>
      <c r="C1078" t="str">
        <f>VLOOKUP(B1078,NCE!$B$13:$H$1145,7,FALSE)</f>
        <v>Windows 365 Frontline 16 vCPU, 64 GB, 512 GB</v>
      </c>
      <c r="D1078">
        <f>VLOOKUP(B1078,NCE!$B$13:$N$1145,11,FALSE)</f>
        <v>27566.629213483146</v>
      </c>
      <c r="E1078" t="s">
        <v>894</v>
      </c>
      <c r="F1078" t="str">
        <f>IFERROR(VLOOKUP(B1078,NCE!$B$14:$J$1145,9,0),"")</f>
        <v>Annual</v>
      </c>
      <c r="G1078" t="str">
        <f>IFERROR(VLOOKUP(B1078,NCE!B:K,8,FALSE),"")</f>
        <v>P1YA</v>
      </c>
      <c r="H1078" t="s">
        <v>12</v>
      </c>
    </row>
    <row r="1079" spans="2:8" hidden="1" x14ac:dyDescent="0.35">
      <c r="B1079" t="s">
        <v>214</v>
      </c>
      <c r="C1079" t="str">
        <f>VLOOKUP(B1079,NCE!$B$13:$H$1145,7,FALSE)</f>
        <v>Dynamics 365 Operations – Order Lines</v>
      </c>
      <c r="D1079">
        <f>VLOOKUP(B1079,NCE!$B$13:$N$1145,11,FALSE)</f>
        <v>3221.3146067415728</v>
      </c>
      <c r="E1079" t="s">
        <v>894</v>
      </c>
      <c r="F1079" t="str">
        <f>IFERROR(VLOOKUP(B1079,NCE!$B$14:$J$1145,9,0),"")</f>
        <v>Monthly</v>
      </c>
      <c r="G1079" t="str">
        <f>IFERROR(VLOOKUP(B1079,NCE!B:K,8,FALSE),"")</f>
        <v>P1MM</v>
      </c>
      <c r="H1079" t="s">
        <v>12</v>
      </c>
    </row>
    <row r="1080" spans="2:8" hidden="1" x14ac:dyDescent="0.35">
      <c r="B1080" t="s">
        <v>215</v>
      </c>
      <c r="C1080" t="str">
        <f>VLOOKUP(B1080,NCE!$B$13:$H$1145,7,FALSE)</f>
        <v>Dynamics 365 Operations – Order Lines</v>
      </c>
      <c r="D1080">
        <f>VLOOKUP(B1080,NCE!$B$13:$N$1145,11,FALSE)</f>
        <v>2818.6395131086142</v>
      </c>
      <c r="E1080" t="s">
        <v>894</v>
      </c>
      <c r="F1080" t="str">
        <f>IFERROR(VLOOKUP(B1080,NCE!$B$14:$J$1145,9,0),"")</f>
        <v>Monthly</v>
      </c>
      <c r="G1080" t="str">
        <f>IFERROR(VLOOKUP(B1080,NCE!B:K,8,FALSE),"")</f>
        <v>P1YM</v>
      </c>
      <c r="H1080" t="s">
        <v>12</v>
      </c>
    </row>
    <row r="1081" spans="2:8" hidden="1" x14ac:dyDescent="0.35">
      <c r="B1081" t="s">
        <v>216</v>
      </c>
      <c r="C1081" t="str">
        <f>VLOOKUP(B1081,NCE!$B$13:$H$1145,7,FALSE)</f>
        <v>Dynamics 365 Operations – Order Lines</v>
      </c>
      <c r="D1081">
        <f>VLOOKUP(B1081,NCE!$B$13:$N$1145,11,FALSE)</f>
        <v>32213.044943820223</v>
      </c>
      <c r="E1081" t="s">
        <v>894</v>
      </c>
      <c r="F1081" t="str">
        <f>IFERROR(VLOOKUP(B1081,NCE!$B$14:$J$1145,9,0),"")</f>
        <v>Annual</v>
      </c>
      <c r="G1081" t="str">
        <f>IFERROR(VLOOKUP(B1081,NCE!B:K,8,FALSE),"")</f>
        <v>P1YA</v>
      </c>
      <c r="H1081" t="s">
        <v>12</v>
      </c>
    </row>
    <row r="1082" spans="2:8" hidden="1" x14ac:dyDescent="0.35">
      <c r="B1082" t="s">
        <v>1757</v>
      </c>
      <c r="C1082" t="str">
        <f>VLOOKUP(B1082,NCE!$B$13:$H$1145,7,FALSE)</f>
        <v>Clipchamp Standard</v>
      </c>
      <c r="D1082">
        <f>VLOOKUP(B1082,NCE!$B$13:$N$1145,11,FALSE)</f>
        <v>22.123595505617978</v>
      </c>
      <c r="E1082" t="s">
        <v>894</v>
      </c>
      <c r="F1082" t="str">
        <f>IFERROR(VLOOKUP(B1082,NCE!$B$14:$J$1145,9,0),"")</f>
        <v>Monthly</v>
      </c>
      <c r="G1082" t="str">
        <f>IFERROR(VLOOKUP(B1082,NCE!B:K,8,FALSE),"")</f>
        <v>P1MM</v>
      </c>
      <c r="H1082" t="s">
        <v>12</v>
      </c>
    </row>
    <row r="1083" spans="2:8" hidden="1" x14ac:dyDescent="0.35">
      <c r="B1083" t="s">
        <v>1758</v>
      </c>
      <c r="C1083" t="str">
        <f>VLOOKUP(B1083,NCE!$B$13:$H$1145,7,FALSE)</f>
        <v>Clipchamp Standard</v>
      </c>
      <c r="D1083">
        <f>VLOOKUP(B1083,NCE!$B$13:$N$1145,11,FALSE)</f>
        <v>19.35580524344569</v>
      </c>
      <c r="E1083" t="s">
        <v>894</v>
      </c>
      <c r="F1083" t="str">
        <f>IFERROR(VLOOKUP(B1083,NCE!$B$14:$J$1145,9,0),"")</f>
        <v>Monthly</v>
      </c>
      <c r="G1083" t="str">
        <f>IFERROR(VLOOKUP(B1083,NCE!B:K,8,FALSE),"")</f>
        <v>P1YM</v>
      </c>
      <c r="H1083" t="s">
        <v>12</v>
      </c>
    </row>
    <row r="1084" spans="2:8" hidden="1" x14ac:dyDescent="0.35">
      <c r="B1084" t="s">
        <v>1759</v>
      </c>
      <c r="C1084" t="str">
        <f>VLOOKUP(B1084,NCE!$B$13:$H$1145,7,FALSE)</f>
        <v>Clipchamp Standard</v>
      </c>
      <c r="D1084">
        <f>VLOOKUP(B1084,NCE!$B$13:$N$1145,11,FALSE)</f>
        <v>221.17977528089887</v>
      </c>
      <c r="E1084" t="s">
        <v>894</v>
      </c>
      <c r="F1084" t="str">
        <f>IFERROR(VLOOKUP(B1084,NCE!$B$14:$J$1145,9,0),"")</f>
        <v>Annual</v>
      </c>
      <c r="G1084" t="str">
        <f>IFERROR(VLOOKUP(B1084,NCE!B:K,8,FALSE),"")</f>
        <v>P1YA</v>
      </c>
      <c r="H1084" t="s">
        <v>12</v>
      </c>
    </row>
    <row r="1085" spans="2:8" hidden="1" x14ac:dyDescent="0.35">
      <c r="B1085" t="s">
        <v>1760</v>
      </c>
      <c r="C1085" t="str">
        <f>VLOOKUP(B1085,NCE!$B$13:$H$1145,7,FALSE)</f>
        <v>Clipchamp Premium</v>
      </c>
      <c r="D1085">
        <f>VLOOKUP(B1085,NCE!$B$13:$N$1145,11,FALSE)</f>
        <v>51.573033707865164</v>
      </c>
      <c r="E1085" t="s">
        <v>894</v>
      </c>
      <c r="F1085" t="str">
        <f>IFERROR(VLOOKUP(B1085,NCE!$B$14:$J$1145,9,0),"")</f>
        <v>Monthly</v>
      </c>
      <c r="G1085" t="str">
        <f>IFERROR(VLOOKUP(B1085,NCE!B:K,8,FALSE),"")</f>
        <v>P1MM</v>
      </c>
      <c r="H1085" t="s">
        <v>12</v>
      </c>
    </row>
    <row r="1086" spans="2:8" hidden="1" x14ac:dyDescent="0.35">
      <c r="B1086" t="s">
        <v>1761</v>
      </c>
      <c r="C1086" t="str">
        <f>VLOOKUP(B1086,NCE!$B$13:$H$1145,7,FALSE)</f>
        <v>Clipchamp Premium</v>
      </c>
      <c r="D1086">
        <f>VLOOKUP(B1086,NCE!$B$13:$N$1145,11,FALSE)</f>
        <v>45.114232209737828</v>
      </c>
      <c r="E1086" t="s">
        <v>894</v>
      </c>
      <c r="F1086" t="str">
        <f>IFERROR(VLOOKUP(B1086,NCE!$B$14:$J$1145,9,0),"")</f>
        <v>Monthly</v>
      </c>
      <c r="G1086" t="str">
        <f>IFERROR(VLOOKUP(B1086,NCE!B:K,8,FALSE),"")</f>
        <v>P1YM</v>
      </c>
      <c r="H1086" t="s">
        <v>12</v>
      </c>
    </row>
    <row r="1087" spans="2:8" hidden="1" x14ac:dyDescent="0.35">
      <c r="B1087" t="s">
        <v>1762</v>
      </c>
      <c r="C1087" t="str">
        <f>VLOOKUP(B1087,NCE!$B$13:$H$1145,7,FALSE)</f>
        <v>Clipchamp Premium</v>
      </c>
      <c r="D1087">
        <f>VLOOKUP(B1087,NCE!$B$13:$N$1145,11,FALSE)</f>
        <v>515.66292134831463</v>
      </c>
      <c r="E1087" t="s">
        <v>894</v>
      </c>
      <c r="F1087" t="str">
        <f>IFERROR(VLOOKUP(B1087,NCE!$B$14:$J$1145,9,0),"")</f>
        <v>Annual</v>
      </c>
      <c r="G1087" t="str">
        <f>IFERROR(VLOOKUP(B1087,NCE!B:K,8,FALSE),"")</f>
        <v>P1YA</v>
      </c>
      <c r="H1087" t="s">
        <v>12</v>
      </c>
    </row>
    <row r="1088" spans="2:8" hidden="1" x14ac:dyDescent="0.35">
      <c r="B1088" t="s">
        <v>1763</v>
      </c>
      <c r="C1088" t="str">
        <f>VLOOKUP(B1088,NCE!$B$13:$H$1145,7,FALSE)</f>
        <v>Clipchamp Premium Add-on</v>
      </c>
      <c r="D1088">
        <f>VLOOKUP(B1088,NCE!$B$13:$N$1145,11,FALSE)</f>
        <v>36.786516853932589</v>
      </c>
      <c r="E1088" t="s">
        <v>894</v>
      </c>
      <c r="F1088" t="str">
        <f>IFERROR(VLOOKUP(B1088,NCE!$B$14:$J$1145,9,0),"")</f>
        <v>Monthly</v>
      </c>
      <c r="G1088" t="str">
        <f>IFERROR(VLOOKUP(B1088,NCE!B:K,8,FALSE),"")</f>
        <v>P1MM</v>
      </c>
      <c r="H1088" t="s">
        <v>12</v>
      </c>
    </row>
    <row r="1089" spans="2:8" hidden="1" x14ac:dyDescent="0.35">
      <c r="B1089" t="s">
        <v>1764</v>
      </c>
      <c r="C1089" t="str">
        <f>VLOOKUP(B1089,NCE!$B$13:$H$1145,7,FALSE)</f>
        <v>Clipchamp Premium Add-on</v>
      </c>
      <c r="D1089">
        <f>VLOOKUP(B1089,NCE!$B$13:$N$1145,11,FALSE)</f>
        <v>32.176029962546814</v>
      </c>
      <c r="E1089" t="s">
        <v>894</v>
      </c>
      <c r="F1089" t="str">
        <f>IFERROR(VLOOKUP(B1089,NCE!$B$14:$J$1145,9,0),"")</f>
        <v>Monthly</v>
      </c>
      <c r="G1089" t="str">
        <f>IFERROR(VLOOKUP(B1089,NCE!B:K,8,FALSE),"")</f>
        <v>P1YM</v>
      </c>
      <c r="H1089" t="s">
        <v>12</v>
      </c>
    </row>
    <row r="1090" spans="2:8" hidden="1" x14ac:dyDescent="0.35">
      <c r="B1090" t="s">
        <v>1765</v>
      </c>
      <c r="C1090" t="str">
        <f>VLOOKUP(B1090,NCE!$B$13:$H$1145,7,FALSE)</f>
        <v>Clipchamp Premium Add-on</v>
      </c>
      <c r="D1090">
        <f>VLOOKUP(B1090,NCE!$B$13:$N$1145,11,FALSE)</f>
        <v>367.77528089887642</v>
      </c>
      <c r="E1090" t="s">
        <v>894</v>
      </c>
      <c r="F1090" t="str">
        <f>IFERROR(VLOOKUP(B1090,NCE!$B$14:$J$1145,9,0),"")</f>
        <v>Annual</v>
      </c>
      <c r="G1090" t="str">
        <f>IFERROR(VLOOKUP(B1090,NCE!B:K,8,FALSE),"")</f>
        <v>P1YA</v>
      </c>
      <c r="H1090" t="s">
        <v>12</v>
      </c>
    </row>
    <row r="1091" spans="2:8" hidden="1" x14ac:dyDescent="0.35">
      <c r="B1091" t="s">
        <v>1766</v>
      </c>
      <c r="C1091" t="str">
        <f>VLOOKUP(B1091,NCE!$B$13:$H$1145,7,FALSE)</f>
        <v>Microsoft Copilot Studio</v>
      </c>
      <c r="D1091">
        <f>VLOOKUP(B1091,NCE!$B$13:$N$1145,11,FALSE)</f>
        <v>1449.511235955056</v>
      </c>
      <c r="E1091" t="s">
        <v>894</v>
      </c>
      <c r="F1091" t="str">
        <f>IFERROR(VLOOKUP(B1091,NCE!$B$14:$J$1145,9,0),"")</f>
        <v>Monthly</v>
      </c>
      <c r="G1091" t="str">
        <f>IFERROR(VLOOKUP(B1091,NCE!B:K,8,FALSE),"")</f>
        <v>P1YM</v>
      </c>
      <c r="H1091" t="s">
        <v>12</v>
      </c>
    </row>
    <row r="1092" spans="2:8" hidden="1" x14ac:dyDescent="0.35">
      <c r="B1092" t="s">
        <v>1767</v>
      </c>
      <c r="C1092" t="str">
        <f>VLOOKUP(B1092,NCE!$B$13:$H$1145,7,FALSE)</f>
        <v>Microsoft Copilot Studio</v>
      </c>
      <c r="D1092">
        <f>VLOOKUP(B1092,NCE!$B$13:$N$1145,11,FALSE)</f>
        <v>1656.5842696629213</v>
      </c>
      <c r="E1092" t="s">
        <v>894</v>
      </c>
      <c r="F1092" t="str">
        <f>IFERROR(VLOOKUP(B1092,NCE!$B$14:$J$1145,9,0),"")</f>
        <v>Monthly</v>
      </c>
      <c r="G1092" t="str">
        <f>IFERROR(VLOOKUP(B1092,NCE!B:K,8,FALSE),"")</f>
        <v>P1MM</v>
      </c>
      <c r="H1092" t="s">
        <v>12</v>
      </c>
    </row>
    <row r="1093" spans="2:8" hidden="1" x14ac:dyDescent="0.35">
      <c r="B1093" t="s">
        <v>1768</v>
      </c>
      <c r="C1093" t="str">
        <f>VLOOKUP(B1093,NCE!$B$13:$H$1145,7,FALSE)</f>
        <v>Microsoft Copilot Studio</v>
      </c>
      <c r="D1093">
        <f>VLOOKUP(B1093,NCE!$B$13:$N$1145,11,FALSE)</f>
        <v>16565.842696629214</v>
      </c>
      <c r="E1093" t="s">
        <v>894</v>
      </c>
      <c r="F1093" t="str">
        <f>IFERROR(VLOOKUP(B1093,NCE!$B$14:$J$1145,9,0),"")</f>
        <v>Annual</v>
      </c>
      <c r="G1093" t="str">
        <f>IFERROR(VLOOKUP(B1093,NCE!B:K,8,FALSE),"")</f>
        <v>P1YA</v>
      </c>
      <c r="H1093" t="s">
        <v>12</v>
      </c>
    </row>
    <row r="1094" spans="2:8" hidden="1" x14ac:dyDescent="0.35">
      <c r="B1094" t="s">
        <v>1769</v>
      </c>
      <c r="C1094" t="str">
        <f>VLOOKUP(B1094,NCE!$B$13:$H$1145,7,FALSE)</f>
        <v>Microsoft Sustainability Manager Premium</v>
      </c>
      <c r="D1094">
        <f>VLOOKUP(B1094,NCE!$B$13:$N$1145,11,FALSE)</f>
        <v>72478.610486891397</v>
      </c>
      <c r="E1094" t="s">
        <v>894</v>
      </c>
      <c r="F1094" t="str">
        <f>IFERROR(VLOOKUP(B1094,NCE!$B$14:$J$1145,9,0),"")</f>
        <v>Monthly</v>
      </c>
      <c r="G1094" t="str">
        <f>IFERROR(VLOOKUP(B1094,NCE!B:K,8,FALSE),"")</f>
        <v>P1YM</v>
      </c>
      <c r="H1094" t="s">
        <v>12</v>
      </c>
    </row>
    <row r="1095" spans="2:8" hidden="1" x14ac:dyDescent="0.35">
      <c r="B1095" t="s">
        <v>1770</v>
      </c>
      <c r="C1095" t="str">
        <f>VLOOKUP(B1095,NCE!$B$13:$H$1145,7,FALSE)</f>
        <v>Microsoft Sustainability Manager Premium</v>
      </c>
      <c r="D1095">
        <f>VLOOKUP(B1095,NCE!$B$13:$N$1145,11,FALSE)</f>
        <v>828326.96629213484</v>
      </c>
      <c r="E1095" t="s">
        <v>894</v>
      </c>
      <c r="F1095" t="str">
        <f>IFERROR(VLOOKUP(B1095,NCE!$B$14:$J$1145,9,0),"")</f>
        <v>Annual</v>
      </c>
      <c r="G1095" t="str">
        <f>IFERROR(VLOOKUP(B1095,NCE!B:K,8,FALSE),"")</f>
        <v>P1YA</v>
      </c>
      <c r="H1095" t="s">
        <v>12</v>
      </c>
    </row>
    <row r="1096" spans="2:8" hidden="1" x14ac:dyDescent="0.35">
      <c r="B1096" t="s">
        <v>1771</v>
      </c>
      <c r="C1096" t="str">
        <f>VLOOKUP(B1096,NCE!$B$13:$H$1145,7,FALSE)</f>
        <v>Microsoft Sustainability Manager Premium</v>
      </c>
      <c r="D1096">
        <f>VLOOKUP(B1096,NCE!$B$13:$N$1145,11,FALSE)</f>
        <v>82832.696629213489</v>
      </c>
      <c r="E1096" t="s">
        <v>894</v>
      </c>
      <c r="F1096" t="str">
        <f>IFERROR(VLOOKUP(B1096,NCE!$B$14:$J$1145,9,0),"")</f>
        <v>Monthly</v>
      </c>
      <c r="G1096" t="str">
        <f>IFERROR(VLOOKUP(B1096,NCE!B:K,8,FALSE),"")</f>
        <v>P1MM</v>
      </c>
      <c r="H1096" t="s">
        <v>12</v>
      </c>
    </row>
    <row r="1097" spans="2:8" hidden="1" x14ac:dyDescent="0.35">
      <c r="B1097" t="s">
        <v>1772</v>
      </c>
      <c r="C1097" t="str">
        <f>VLOOKUP(B1097,NCE!$B$13:$H$1145,7,FALSE)</f>
        <v>Windows 10/11 Enterprise E3 (local only)</v>
      </c>
      <c r="D1097">
        <f>VLOOKUP(B1097,NCE!$B$13:$N$1145,11,FALSE)</f>
        <v>45.114232209737828</v>
      </c>
      <c r="E1097" t="s">
        <v>894</v>
      </c>
      <c r="F1097" t="str">
        <f>IFERROR(VLOOKUP(B1097,NCE!$B$14:$J$1145,9,0),"")</f>
        <v>Monthly</v>
      </c>
      <c r="G1097" t="str">
        <f>IFERROR(VLOOKUP(B1097,NCE!B:K,8,FALSE),"")</f>
        <v>P1YM</v>
      </c>
      <c r="H1097" t="s">
        <v>12</v>
      </c>
    </row>
    <row r="1098" spans="2:8" hidden="1" x14ac:dyDescent="0.35">
      <c r="B1098" t="s">
        <v>1773</v>
      </c>
      <c r="C1098" t="str">
        <f>VLOOKUP(B1098,NCE!$B$13:$H$1145,7,FALSE)</f>
        <v>Windows 10/11 Enterprise E3 (local only)</v>
      </c>
      <c r="D1098">
        <f>VLOOKUP(B1098,NCE!$B$13:$N$1145,11,FALSE)</f>
        <v>51.573033707865164</v>
      </c>
      <c r="E1098" t="s">
        <v>894</v>
      </c>
      <c r="F1098" t="str">
        <f>IFERROR(VLOOKUP(B1098,NCE!$B$14:$J$1145,9,0),"")</f>
        <v>Monthly</v>
      </c>
      <c r="G1098" t="str">
        <f>IFERROR(VLOOKUP(B1098,NCE!B:K,8,FALSE),"")</f>
        <v>P1MM</v>
      </c>
      <c r="H1098" t="s">
        <v>12</v>
      </c>
    </row>
    <row r="1099" spans="2:8" hidden="1" x14ac:dyDescent="0.35">
      <c r="B1099" t="s">
        <v>1774</v>
      </c>
      <c r="C1099" t="str">
        <f>VLOOKUP(B1099,NCE!$B$13:$H$1145,7,FALSE)</f>
        <v>Windows 10/11 Enterprise E3 (local only)</v>
      </c>
      <c r="D1099">
        <f>VLOOKUP(B1099,NCE!$B$13:$N$1145,11,FALSE)</f>
        <v>515.66292134831463</v>
      </c>
      <c r="E1099" t="s">
        <v>894</v>
      </c>
      <c r="F1099" t="str">
        <f>IFERROR(VLOOKUP(B1099,NCE!$B$14:$J$1145,9,0),"")</f>
        <v>Annual</v>
      </c>
      <c r="G1099" t="str">
        <f>IFERROR(VLOOKUP(B1099,NCE!B:K,8,FALSE),"")</f>
        <v>P1YA</v>
      </c>
      <c r="H1099" t="s">
        <v>12</v>
      </c>
    </row>
    <row r="1100" spans="2:8" x14ac:dyDescent="0.35">
      <c r="B1100" t="s">
        <v>1786</v>
      </c>
      <c r="C1100" t="str">
        <f>VLOOKUP(B1100,'NCE EDUC'!$B$13:$F$1284,5,FALSE)</f>
        <v>Power Pages anonymous users T1 500 users/per site/month capacity pack (Education Faculty Pricing)</v>
      </c>
      <c r="D1100">
        <f>VLOOKUP(B1100,'NCE EDUC'!$B$14:$L$1284,11,0)</f>
        <v>3037.3595505617977</v>
      </c>
      <c r="E1100" t="s">
        <v>894</v>
      </c>
      <c r="F1100" t="str">
        <f>VLOOKUP(B1100,'NCE EDUC'!$B$14:$J$1284,9,0)</f>
        <v>Annual</v>
      </c>
      <c r="G1100" t="str">
        <f>VLOOKUP(B1100,'NCE EDUC'!$B$14:$I$1284,8,0)</f>
        <v>P1YA</v>
      </c>
      <c r="H1100" t="s">
        <v>1821</v>
      </c>
    </row>
    <row r="1101" spans="2:8" x14ac:dyDescent="0.35">
      <c r="B1101" t="s">
        <v>1787</v>
      </c>
      <c r="C1101" t="str">
        <f>VLOOKUP(B1101,'NCE EDUC'!$B$13:$F$1284,5,FALSE)</f>
        <v>Power Pages anonymous users T1 500 users/per site/month capacity pack (Education Faculty Pricing)</v>
      </c>
      <c r="D1101">
        <f>VLOOKUP(B1101,'NCE EDUC'!$B$14:$L$1284,11,0)</f>
        <v>265.7724719101123</v>
      </c>
      <c r="E1101" t="s">
        <v>894</v>
      </c>
      <c r="F1101" t="str">
        <f>VLOOKUP(B1101,'NCE EDUC'!$B$14:$J$1284,9,0)</f>
        <v>Monthly</v>
      </c>
      <c r="G1101" t="str">
        <f>VLOOKUP(B1101,'NCE EDUC'!$B$14:$I$1284,8,0)</f>
        <v>P1YM</v>
      </c>
      <c r="H1101" t="s">
        <v>1821</v>
      </c>
    </row>
    <row r="1102" spans="2:8" x14ac:dyDescent="0.35">
      <c r="B1102" t="s">
        <v>1788</v>
      </c>
      <c r="C1102" t="str">
        <f>VLOOKUP(B1102,'NCE EDUC'!$B$13:$F$1284,5,FALSE)</f>
        <v>Power Pages anonymous users T1 500 users/per site/month capacity pack (Education Student Pricing)</v>
      </c>
      <c r="D1102">
        <f>VLOOKUP(B1102,'NCE EDUC'!$B$14:$L$1284,11,0)</f>
        <v>2209.2247191011238</v>
      </c>
      <c r="E1102" t="s">
        <v>894</v>
      </c>
      <c r="F1102" t="str">
        <f>VLOOKUP(B1102,'NCE EDUC'!$B$14:$J$1284,9,0)</f>
        <v>Annual</v>
      </c>
      <c r="G1102" t="str">
        <f>VLOOKUP(B1102,'NCE EDUC'!$B$14:$I$1284,8,0)</f>
        <v>P1YA</v>
      </c>
      <c r="H1102" t="s">
        <v>1821</v>
      </c>
    </row>
    <row r="1103" spans="2:8" x14ac:dyDescent="0.35">
      <c r="B1103" t="s">
        <v>1789</v>
      </c>
      <c r="C1103" t="str">
        <f>VLOOKUP(B1103,'NCE EDUC'!$B$13:$F$1284,5,FALSE)</f>
        <v>Power Pages anonymous users T1 500 users/per site/month capacity pack (Education Student Pricing)</v>
      </c>
      <c r="D1103">
        <f>VLOOKUP(B1103,'NCE EDUC'!$B$14:$L$1284,11,0)</f>
        <v>193.30524344569289</v>
      </c>
      <c r="E1103" t="s">
        <v>894</v>
      </c>
      <c r="F1103" t="str">
        <f>VLOOKUP(B1103,'NCE EDUC'!$B$14:$J$1284,9,0)</f>
        <v>Monthly</v>
      </c>
      <c r="G1103" t="str">
        <f>VLOOKUP(B1103,'NCE EDUC'!$B$14:$I$1284,8,0)</f>
        <v>P1YM</v>
      </c>
      <c r="H1103" t="s">
        <v>1821</v>
      </c>
    </row>
    <row r="1104" spans="2:8" x14ac:dyDescent="0.35">
      <c r="B1104" t="s">
        <v>1790</v>
      </c>
      <c r="C1104" t="str">
        <f>VLOOKUP(B1104,'NCE EDUC'!$B$13:$F$1284,5,FALSE)</f>
        <v>Power Pages anonymous users T2 min 20 units - 500 users/per site/month capacity pack (Education Faculty Pricing)</v>
      </c>
      <c r="D1104">
        <f>VLOOKUP(B1104,'NCE EDUC'!$B$14:$L$1284,11,0)</f>
        <v>1518.685393258427</v>
      </c>
      <c r="E1104" t="s">
        <v>894</v>
      </c>
      <c r="F1104" t="str">
        <f>VLOOKUP(B1104,'NCE EDUC'!$B$14:$J$1284,9,0)</f>
        <v>Annual</v>
      </c>
      <c r="G1104" t="str">
        <f>VLOOKUP(B1104,'NCE EDUC'!$B$14:$I$1284,8,0)</f>
        <v>P1YA</v>
      </c>
      <c r="H1104" t="s">
        <v>1821</v>
      </c>
    </row>
    <row r="1105" spans="2:8" x14ac:dyDescent="0.35">
      <c r="B1105" t="s">
        <v>1791</v>
      </c>
      <c r="C1105" t="str">
        <f>VLOOKUP(B1105,'NCE EDUC'!$B$13:$F$1284,5,FALSE)</f>
        <v>Power Pages anonymous users T2 min 20 units - 500 users/per site/month capacity pack (Education Faculty Pricing)</v>
      </c>
      <c r="D1105">
        <f>VLOOKUP(B1105,'NCE EDUC'!$B$14:$L$1284,11,0)</f>
        <v>132.88014981273409</v>
      </c>
      <c r="E1105" t="s">
        <v>894</v>
      </c>
      <c r="F1105" t="str">
        <f>VLOOKUP(B1105,'NCE EDUC'!$B$14:$J$1284,9,0)</f>
        <v>Monthly</v>
      </c>
      <c r="G1105" t="str">
        <f>VLOOKUP(B1105,'NCE EDUC'!$B$14:$I$1284,8,0)</f>
        <v>P1YM</v>
      </c>
      <c r="H1105" t="s">
        <v>1821</v>
      </c>
    </row>
    <row r="1106" spans="2:8" x14ac:dyDescent="0.35">
      <c r="B1106" t="s">
        <v>1792</v>
      </c>
      <c r="C1106" t="str">
        <f>VLOOKUP(B1106,'NCE EDUC'!$B$13:$F$1284,5,FALSE)</f>
        <v>Power Pages anonymous users T3 min 200 units - 500 users/per site/month capacity pack (Education Student Pricing)</v>
      </c>
      <c r="D1106">
        <f>VLOOKUP(B1106,'NCE EDUC'!$B$14:$L$1284,11,0)</f>
        <v>736.84269662921338</v>
      </c>
      <c r="E1106" t="s">
        <v>894</v>
      </c>
      <c r="F1106" t="str">
        <f>VLOOKUP(B1106,'NCE EDUC'!$B$14:$J$1284,9,0)</f>
        <v>Annual</v>
      </c>
      <c r="G1106" t="str">
        <f>VLOOKUP(B1106,'NCE EDUC'!$B$14:$I$1284,8,0)</f>
        <v>P1YA</v>
      </c>
      <c r="H1106" t="s">
        <v>1821</v>
      </c>
    </row>
    <row r="1107" spans="2:8" x14ac:dyDescent="0.35">
      <c r="B1107" t="s">
        <v>1793</v>
      </c>
      <c r="C1107" t="str">
        <f>VLOOKUP(B1107,'NCE EDUC'!$B$13:$F$1284,5,FALSE)</f>
        <v>Power Pages anonymous users T3 min 200 units - 500 users/per site/month capacity pack (Education Student Pricing)</v>
      </c>
      <c r="D1107">
        <f>VLOOKUP(B1107,'NCE EDUC'!$B$14:$L$1284,11,0)</f>
        <v>64.470973782771537</v>
      </c>
      <c r="E1107" t="s">
        <v>894</v>
      </c>
      <c r="F1107" t="str">
        <f>VLOOKUP(B1107,'NCE EDUC'!$B$14:$J$1284,9,0)</f>
        <v>Monthly</v>
      </c>
      <c r="G1107" t="str">
        <f>VLOOKUP(B1107,'NCE EDUC'!$B$14:$I$1284,8,0)</f>
        <v>P1YM</v>
      </c>
      <c r="H1107" t="s">
        <v>1821</v>
      </c>
    </row>
    <row r="1108" spans="2:8" x14ac:dyDescent="0.35">
      <c r="B1108" t="s">
        <v>1794</v>
      </c>
      <c r="C1108" t="str">
        <f>VLOOKUP(B1108,'NCE EDUC'!$B$13:$F$1284,5,FALSE)</f>
        <v>Power Pages anonymous users T3 min 200 units - 500 users/per site/month capacity pack (Education Faculty Pricing)</v>
      </c>
      <c r="D1108">
        <f>VLOOKUP(B1108,'NCE EDUC'!$B$14:$L$1284,11,0)</f>
        <v>1012.0224719101124</v>
      </c>
      <c r="E1108" t="s">
        <v>894</v>
      </c>
      <c r="F1108" t="str">
        <f>VLOOKUP(B1108,'NCE EDUC'!$B$14:$J$1284,9,0)</f>
        <v>Annual</v>
      </c>
      <c r="G1108" t="str">
        <f>VLOOKUP(B1108,'NCE EDUC'!$B$14:$I$1284,8,0)</f>
        <v>P1YA</v>
      </c>
      <c r="H1108" t="s">
        <v>1821</v>
      </c>
    </row>
    <row r="1109" spans="2:8" x14ac:dyDescent="0.35">
      <c r="B1109" t="s">
        <v>1795</v>
      </c>
      <c r="C1109" t="str">
        <f>VLOOKUP(B1109,'NCE EDUC'!$B$13:$F$1284,5,FALSE)</f>
        <v>Power Pages anonymous users T3 min 200 units - 500 users/per site/month capacity pack (Education Faculty Pricing)</v>
      </c>
      <c r="D1109">
        <f>VLOOKUP(B1109,'NCE EDUC'!$B$14:$L$1284,11,0)</f>
        <v>88.555243445692881</v>
      </c>
      <c r="E1109" t="s">
        <v>894</v>
      </c>
      <c r="F1109" t="str">
        <f>VLOOKUP(B1109,'NCE EDUC'!$B$14:$J$1284,9,0)</f>
        <v>Monthly</v>
      </c>
      <c r="G1109" t="str">
        <f>VLOOKUP(B1109,'NCE EDUC'!$B$14:$I$1284,8,0)</f>
        <v>P1YM</v>
      </c>
      <c r="H1109" t="s">
        <v>1821</v>
      </c>
    </row>
    <row r="1110" spans="2:8" x14ac:dyDescent="0.35">
      <c r="B1110" t="s">
        <v>1796</v>
      </c>
      <c r="C1110" t="str">
        <f>VLOOKUP(B1110,'NCE EDUC'!$B$13:$F$1284,5,FALSE)</f>
        <v>Power Pages anonymous users T2 min 20 units - 500 users/per site/month capacity pack (Education Student Pricing)</v>
      </c>
      <c r="D1110">
        <f>VLOOKUP(B1110,'NCE EDUC'!$B$14:$L$1284,11,0)</f>
        <v>1104.6067415730338</v>
      </c>
      <c r="E1110" t="s">
        <v>894</v>
      </c>
      <c r="F1110" t="str">
        <f>VLOOKUP(B1110,'NCE EDUC'!$B$14:$J$1284,9,0)</f>
        <v>Annual</v>
      </c>
      <c r="G1110" t="str">
        <f>VLOOKUP(B1110,'NCE EDUC'!$B$14:$I$1284,8,0)</f>
        <v>P1YA</v>
      </c>
      <c r="H1110" t="s">
        <v>1821</v>
      </c>
    </row>
    <row r="1111" spans="2:8" x14ac:dyDescent="0.35">
      <c r="B1111" t="s">
        <v>1797</v>
      </c>
      <c r="C1111" t="str">
        <f>VLOOKUP(B1111,'NCE EDUC'!$B$13:$F$1284,5,FALSE)</f>
        <v>Power Pages anonymous users T2 min 20 units - 500 users/per site/month capacity pack (Education Student Pricing)</v>
      </c>
      <c r="D1111">
        <f>VLOOKUP(B1111,'NCE EDUC'!$B$14:$L$1284,11,0)</f>
        <v>96.658239700374523</v>
      </c>
      <c r="E1111" t="s">
        <v>894</v>
      </c>
      <c r="F1111" t="str">
        <f>VLOOKUP(B1111,'NCE EDUC'!$B$14:$J$1284,9,0)</f>
        <v>Monthly</v>
      </c>
      <c r="G1111" t="str">
        <f>VLOOKUP(B1111,'NCE EDUC'!$B$14:$I$1284,8,0)</f>
        <v>P1YM</v>
      </c>
      <c r="H1111" t="s">
        <v>1821</v>
      </c>
    </row>
    <row r="1112" spans="2:8" x14ac:dyDescent="0.35">
      <c r="B1112" t="s">
        <v>1798</v>
      </c>
      <c r="C1112" t="str">
        <f>VLOOKUP(B1112,'NCE EDUC'!$B$13:$F$1284,5,FALSE)</f>
        <v>Power Pages authenticated users T1 100 users/per site/month capacity pack (Education Faculty Pricing)</v>
      </c>
      <c r="D1112">
        <f>VLOOKUP(B1112,'NCE EDUC'!$B$14:$L$1284,11,0)</f>
        <v>8098.7977528089887</v>
      </c>
      <c r="E1112" t="s">
        <v>894</v>
      </c>
      <c r="F1112" t="str">
        <f>VLOOKUP(B1112,'NCE EDUC'!$B$14:$J$1284,9,0)</f>
        <v>Annual</v>
      </c>
      <c r="G1112" t="str">
        <f>VLOOKUP(B1112,'NCE EDUC'!$B$14:$I$1284,8,0)</f>
        <v>P1YA</v>
      </c>
      <c r="H1112" t="s">
        <v>1821</v>
      </c>
    </row>
    <row r="1113" spans="2:8" x14ac:dyDescent="0.35">
      <c r="B1113" t="s">
        <v>1799</v>
      </c>
      <c r="C1113" t="str">
        <f>VLOOKUP(B1113,'NCE EDUC'!$B$13:$F$1284,5,FALSE)</f>
        <v>Power Pages authenticated users T1 100 users/per site/month capacity pack (Education Faculty Pricing)</v>
      </c>
      <c r="D1113">
        <f>VLOOKUP(B1113,'NCE EDUC'!$B$14:$L$1284,11,0)</f>
        <v>708.64138576779021</v>
      </c>
      <c r="E1113" t="s">
        <v>894</v>
      </c>
      <c r="F1113" t="str">
        <f>VLOOKUP(B1113,'NCE EDUC'!$B$14:$J$1284,9,0)</f>
        <v>Monthly</v>
      </c>
      <c r="G1113" t="str">
        <f>VLOOKUP(B1113,'NCE EDUC'!$B$14:$I$1284,8,0)</f>
        <v>P1YM</v>
      </c>
      <c r="H1113" t="s">
        <v>1821</v>
      </c>
    </row>
    <row r="1114" spans="2:8" x14ac:dyDescent="0.35">
      <c r="B1114" t="s">
        <v>1800</v>
      </c>
      <c r="C1114" t="str">
        <f>VLOOKUP(B1114,'NCE EDUC'!$B$13:$F$1284,5,FALSE)</f>
        <v>Power Pages authenticated users T2 min 100 units - 100 users/per site/month capacity pack (Education Student Pricing)</v>
      </c>
      <c r="D1114">
        <f>VLOOKUP(B1114,'NCE EDUC'!$B$14:$L$1284,11,0)</f>
        <v>2209.2247191011238</v>
      </c>
      <c r="E1114" t="s">
        <v>894</v>
      </c>
      <c r="F1114" t="str">
        <f>VLOOKUP(B1114,'NCE EDUC'!$B$14:$J$1284,9,0)</f>
        <v>Annual</v>
      </c>
      <c r="G1114" t="str">
        <f>VLOOKUP(B1114,'NCE EDUC'!$B$14:$I$1284,8,0)</f>
        <v>P1YA</v>
      </c>
      <c r="H1114" t="s">
        <v>1821</v>
      </c>
    </row>
    <row r="1115" spans="2:8" x14ac:dyDescent="0.35">
      <c r="B1115" t="s">
        <v>1801</v>
      </c>
      <c r="C1115" t="str">
        <f>VLOOKUP(B1115,'NCE EDUC'!$B$13:$F$1284,5,FALSE)</f>
        <v>Power Pages authenticated users T2 min 100 units - 100 users/per site/month capacity pack (Education Student Pricing)</v>
      </c>
      <c r="D1115">
        <f>VLOOKUP(B1115,'NCE EDUC'!$B$14:$L$1284,11,0)</f>
        <v>193.30524344569289</v>
      </c>
      <c r="E1115" t="s">
        <v>894</v>
      </c>
      <c r="F1115" t="str">
        <f>VLOOKUP(B1115,'NCE EDUC'!$B$14:$J$1284,9,0)</f>
        <v>Monthly</v>
      </c>
      <c r="G1115" t="str">
        <f>VLOOKUP(B1115,'NCE EDUC'!$B$14:$I$1284,8,0)</f>
        <v>P1YM</v>
      </c>
      <c r="H1115" t="s">
        <v>1821</v>
      </c>
    </row>
    <row r="1116" spans="2:8" x14ac:dyDescent="0.35">
      <c r="B1116" t="s">
        <v>1802</v>
      </c>
      <c r="C1116" t="str">
        <f>VLOOKUP(B1116,'NCE EDUC'!$B$13:$F$1284,5,FALSE)</f>
        <v>Power Pages authenticated users T2 min 100 units - 100 users/per site/month capacity pack (Education Faculty Pricing)</v>
      </c>
      <c r="D1116">
        <f>VLOOKUP(B1116,'NCE EDUC'!$B$14:$L$1284,11,0)</f>
        <v>3037.3595505617977</v>
      </c>
      <c r="E1116" t="s">
        <v>894</v>
      </c>
      <c r="F1116" t="str">
        <f>VLOOKUP(B1116,'NCE EDUC'!$B$14:$J$1284,9,0)</f>
        <v>Annual</v>
      </c>
      <c r="G1116" t="str">
        <f>VLOOKUP(B1116,'NCE EDUC'!$B$14:$I$1284,8,0)</f>
        <v>P1YA</v>
      </c>
      <c r="H1116" t="s">
        <v>1821</v>
      </c>
    </row>
    <row r="1117" spans="2:8" x14ac:dyDescent="0.35">
      <c r="B1117" t="s">
        <v>1803</v>
      </c>
      <c r="C1117" t="str">
        <f>VLOOKUP(B1117,'NCE EDUC'!$B$13:$F$1284,5,FALSE)</f>
        <v>Power Pages authenticated users T2 min 100 units - 100 users/per site/month capacity pack (Education Faculty Pricing)</v>
      </c>
      <c r="D1117">
        <f>VLOOKUP(B1117,'NCE EDUC'!$B$14:$L$1284,11,0)</f>
        <v>265.7724719101123</v>
      </c>
      <c r="E1117" t="s">
        <v>894</v>
      </c>
      <c r="F1117" t="str">
        <f>VLOOKUP(B1117,'NCE EDUC'!$B$14:$J$1284,9,0)</f>
        <v>Monthly</v>
      </c>
      <c r="G1117" t="str">
        <f>VLOOKUP(B1117,'NCE EDUC'!$B$14:$I$1284,8,0)</f>
        <v>P1YM</v>
      </c>
      <c r="H1117" t="s">
        <v>1821</v>
      </c>
    </row>
    <row r="1118" spans="2:8" x14ac:dyDescent="0.35">
      <c r="B1118" t="s">
        <v>1804</v>
      </c>
      <c r="C1118" t="str">
        <f>VLOOKUP(B1118,'NCE EDUC'!$B$13:$F$1284,5,FALSE)</f>
        <v>Power Pages authenticated users T1 100 users/per site/month capacity pack (Education Student Pricing)</v>
      </c>
      <c r="D1118">
        <f>VLOOKUP(B1118,'NCE EDUC'!$B$14:$L$1284,11,0)</f>
        <v>5890.8426966292136</v>
      </c>
      <c r="E1118" t="s">
        <v>894</v>
      </c>
      <c r="F1118" t="str">
        <f>VLOOKUP(B1118,'NCE EDUC'!$B$14:$J$1284,9,0)</f>
        <v>Annual</v>
      </c>
      <c r="G1118" t="str">
        <f>VLOOKUP(B1118,'NCE EDUC'!$B$14:$I$1284,8,0)</f>
        <v>P1YA</v>
      </c>
      <c r="H1118" t="s">
        <v>1821</v>
      </c>
    </row>
    <row r="1119" spans="2:8" x14ac:dyDescent="0.35">
      <c r="B1119" t="s">
        <v>1805</v>
      </c>
      <c r="C1119" t="str">
        <f>VLOOKUP(B1119,'NCE EDUC'!$B$13:$F$1284,5,FALSE)</f>
        <v>Power Pages authenticated users T1 100 users/per site/month capacity pack (Education Student Pricing)</v>
      </c>
      <c r="D1119">
        <f>VLOOKUP(B1119,'NCE EDUC'!$B$14:$L$1284,11,0)</f>
        <v>515.44382022471905</v>
      </c>
      <c r="E1119" t="s">
        <v>894</v>
      </c>
      <c r="F1119" t="str">
        <f>VLOOKUP(B1119,'NCE EDUC'!$B$14:$J$1284,9,0)</f>
        <v>Monthly</v>
      </c>
      <c r="G1119" t="str">
        <f>VLOOKUP(B1119,'NCE EDUC'!$B$14:$I$1284,8,0)</f>
        <v>P1YM</v>
      </c>
      <c r="H1119" t="s">
        <v>1821</v>
      </c>
    </row>
    <row r="1120" spans="2:8" hidden="1" x14ac:dyDescent="0.35">
      <c r="B1120" t="s">
        <v>1757</v>
      </c>
      <c r="C1120" t="str">
        <f>VLOOKUP(B1120,NCE!$B$13:$H$1145,7,FALSE)</f>
        <v>Clipchamp Standard</v>
      </c>
      <c r="D1120">
        <f>VLOOKUP(B1120,NCE!$B$14:$L$1145,11,0)</f>
        <v>22.123595505617978</v>
      </c>
      <c r="E1120" t="s">
        <v>894</v>
      </c>
      <c r="F1120" t="str">
        <f>IFERROR(VLOOKUP(B1120,NCE!$B$14:$J$1145,9,0),"")</f>
        <v>Monthly</v>
      </c>
      <c r="G1120" t="str">
        <f>VLOOKUP(B1120,NCE!$B$14:$I$1145,8,0)</f>
        <v>P1MM</v>
      </c>
      <c r="H1120" t="s">
        <v>12</v>
      </c>
    </row>
    <row r="1121" spans="2:8" hidden="1" x14ac:dyDescent="0.35">
      <c r="B1121" t="s">
        <v>1760</v>
      </c>
      <c r="C1121" t="str">
        <f>VLOOKUP(B1121,NCE!$B$13:$H$1145,7,FALSE)</f>
        <v>Clipchamp Premium</v>
      </c>
      <c r="D1121">
        <f>VLOOKUP(B1121,NCE!$B$14:$L$1145,11,0)</f>
        <v>51.573033707865164</v>
      </c>
      <c r="E1121" t="s">
        <v>894</v>
      </c>
      <c r="F1121" t="str">
        <f>IFERROR(VLOOKUP(B1121,NCE!$B$14:$J$1145,9,0),"")</f>
        <v>Monthly</v>
      </c>
      <c r="G1121" t="str">
        <f>VLOOKUP(B1121,NCE!$B$14:$I$1145,8,0)</f>
        <v>P1MM</v>
      </c>
      <c r="H1121" t="s">
        <v>12</v>
      </c>
    </row>
    <row r="1122" spans="2:8" hidden="1" x14ac:dyDescent="0.35">
      <c r="B1122" t="s">
        <v>1763</v>
      </c>
      <c r="C1122" t="str">
        <f>VLOOKUP(B1122,NCE!$B$13:$H$1145,7,FALSE)</f>
        <v>Clipchamp Premium Add-on</v>
      </c>
      <c r="D1122">
        <f>VLOOKUP(B1122,NCE!$B$14:$L$1145,11,0)</f>
        <v>36.786516853932589</v>
      </c>
      <c r="E1122" t="s">
        <v>894</v>
      </c>
      <c r="F1122" t="str">
        <f>IFERROR(VLOOKUP(B1122,NCE!$B$14:$J$1145,9,0),"")</f>
        <v>Monthly</v>
      </c>
      <c r="G1122" t="str">
        <f>VLOOKUP(B1122,NCE!$B$14:$I$1145,8,0)</f>
        <v>P1MM</v>
      </c>
      <c r="H1122" t="s">
        <v>12</v>
      </c>
    </row>
    <row r="1123" spans="2:8" hidden="1" x14ac:dyDescent="0.35">
      <c r="B1123" t="s">
        <v>1767</v>
      </c>
      <c r="C1123" t="str">
        <f>VLOOKUP(B1123,NCE!$B$13:$H$1145,7,FALSE)</f>
        <v>Microsoft Copilot Studio</v>
      </c>
      <c r="D1123">
        <f>VLOOKUP(B1123,NCE!$B$14:$L$1145,11,0)</f>
        <v>1656.5842696629213</v>
      </c>
      <c r="E1123" t="s">
        <v>894</v>
      </c>
      <c r="F1123" t="str">
        <f>IFERROR(VLOOKUP(B1123,NCE!$B$14:$J$1145,9,0),"")</f>
        <v>Monthly</v>
      </c>
      <c r="G1123" t="str">
        <f>VLOOKUP(B1123,NCE!$B$14:$I$1145,8,0)</f>
        <v>P1MM</v>
      </c>
      <c r="H1123" t="s">
        <v>12</v>
      </c>
    </row>
    <row r="1124" spans="2:8" hidden="1" x14ac:dyDescent="0.35">
      <c r="B1124" t="s">
        <v>1771</v>
      </c>
      <c r="C1124" t="str">
        <f>VLOOKUP(B1124,NCE!$B$13:$H$1145,7,FALSE)</f>
        <v>Microsoft Sustainability Manager Premium</v>
      </c>
      <c r="D1124">
        <f>VLOOKUP(B1124,NCE!$B$14:$L$1145,11,0)</f>
        <v>82832.696629213489</v>
      </c>
      <c r="E1124" t="s">
        <v>894</v>
      </c>
      <c r="F1124" t="str">
        <f>IFERROR(VLOOKUP(B1124,NCE!$B$14:$J$1145,9,0),"")</f>
        <v>Monthly</v>
      </c>
      <c r="G1124" t="str">
        <f>VLOOKUP(B1124,NCE!$B$14:$I$1145,8,0)</f>
        <v>P1MM</v>
      </c>
      <c r="H1124" t="s">
        <v>12</v>
      </c>
    </row>
    <row r="1125" spans="2:8" hidden="1" x14ac:dyDescent="0.35">
      <c r="B1125" t="s">
        <v>1773</v>
      </c>
      <c r="C1125" t="str">
        <f>VLOOKUP(B1125,NCE!$B$13:$H$1145,7,FALSE)</f>
        <v>Windows 10/11 Enterprise E3 (local only)</v>
      </c>
      <c r="D1125">
        <f>VLOOKUP(B1125,NCE!$B$14:$L$1145,11,0)</f>
        <v>51.573033707865164</v>
      </c>
      <c r="E1125" t="s">
        <v>894</v>
      </c>
      <c r="F1125" t="str">
        <f>IFERROR(VLOOKUP(B1125,NCE!$B$14:$J$1145,9,0),"")</f>
        <v>Monthly</v>
      </c>
      <c r="G1125" t="str">
        <f>VLOOKUP(B1125,NCE!$B$14:$I$1145,8,0)</f>
        <v>P1MM</v>
      </c>
      <c r="H1125" t="s">
        <v>12</v>
      </c>
    </row>
    <row r="1126" spans="2:8" hidden="1" x14ac:dyDescent="0.35">
      <c r="B1126" t="s">
        <v>1759</v>
      </c>
      <c r="C1126" t="str">
        <f>VLOOKUP(B1126,NCE!$B$13:$H$1145,7,FALSE)</f>
        <v>Clipchamp Standard</v>
      </c>
      <c r="D1126">
        <f>VLOOKUP(B1126,NCE!$B$14:$L$1145,11,0)</f>
        <v>221.17977528089887</v>
      </c>
      <c r="E1126" t="s">
        <v>894</v>
      </c>
      <c r="F1126" t="str">
        <f>IFERROR(VLOOKUP(B1126,NCE!$B$14:$J$1145,9,0),"")</f>
        <v>Annual</v>
      </c>
      <c r="G1126" t="str">
        <f>VLOOKUP(B1126,NCE!$B$14:$I$1145,8,0)</f>
        <v>P1YA</v>
      </c>
      <c r="H1126" t="s">
        <v>12</v>
      </c>
    </row>
    <row r="1127" spans="2:8" hidden="1" x14ac:dyDescent="0.35">
      <c r="B1127" t="s">
        <v>1762</v>
      </c>
      <c r="C1127" t="str">
        <f>VLOOKUP(B1127,NCE!$B$13:$H$1145,7,FALSE)</f>
        <v>Clipchamp Premium</v>
      </c>
      <c r="D1127">
        <f>VLOOKUP(B1127,NCE!$B$14:$L$1145,11,0)</f>
        <v>515.66292134831463</v>
      </c>
      <c r="E1127" t="s">
        <v>894</v>
      </c>
      <c r="F1127" t="str">
        <f>IFERROR(VLOOKUP(B1127,NCE!$B$14:$J$1145,9,0),"")</f>
        <v>Annual</v>
      </c>
      <c r="G1127" t="str">
        <f>VLOOKUP(B1127,NCE!$B$14:$I$1145,8,0)</f>
        <v>P1YA</v>
      </c>
      <c r="H1127" t="s">
        <v>12</v>
      </c>
    </row>
    <row r="1128" spans="2:8" hidden="1" x14ac:dyDescent="0.35">
      <c r="B1128" t="s">
        <v>1765</v>
      </c>
      <c r="C1128" t="str">
        <f>VLOOKUP(B1128,NCE!$B$13:$H$1145,7,FALSE)</f>
        <v>Clipchamp Premium Add-on</v>
      </c>
      <c r="D1128">
        <f>VLOOKUP(B1128,NCE!$B$14:$L$1145,11,0)</f>
        <v>367.77528089887642</v>
      </c>
      <c r="E1128" t="s">
        <v>894</v>
      </c>
      <c r="F1128" t="str">
        <f>IFERROR(VLOOKUP(B1128,NCE!$B$14:$J$1145,9,0),"")</f>
        <v>Annual</v>
      </c>
      <c r="G1128" t="str">
        <f>VLOOKUP(B1128,NCE!$B$14:$I$1145,8,0)</f>
        <v>P1YA</v>
      </c>
      <c r="H1128" t="s">
        <v>12</v>
      </c>
    </row>
    <row r="1129" spans="2:8" hidden="1" x14ac:dyDescent="0.35">
      <c r="B1129" t="s">
        <v>1768</v>
      </c>
      <c r="C1129" t="str">
        <f>VLOOKUP(B1129,NCE!$B$13:$H$1145,7,FALSE)</f>
        <v>Microsoft Copilot Studio</v>
      </c>
      <c r="D1129">
        <f>VLOOKUP(B1129,NCE!$B$14:$L$1145,11,0)</f>
        <v>16565.842696629214</v>
      </c>
      <c r="E1129" t="s">
        <v>894</v>
      </c>
      <c r="F1129" t="str">
        <f>IFERROR(VLOOKUP(B1129,NCE!$B$14:$J$1145,9,0),"")</f>
        <v>Annual</v>
      </c>
      <c r="G1129" t="str">
        <f>VLOOKUP(B1129,NCE!$B$14:$I$1145,8,0)</f>
        <v>P1YA</v>
      </c>
      <c r="H1129" t="s">
        <v>12</v>
      </c>
    </row>
    <row r="1130" spans="2:8" hidden="1" x14ac:dyDescent="0.35">
      <c r="B1130" t="s">
        <v>1770</v>
      </c>
      <c r="C1130" t="str">
        <f>VLOOKUP(B1130,NCE!$B$13:$H$1145,7,FALSE)</f>
        <v>Microsoft Sustainability Manager Premium</v>
      </c>
      <c r="D1130">
        <f>VLOOKUP(B1130,NCE!$B$14:$L$1145,11,0)</f>
        <v>828326.96629213484</v>
      </c>
      <c r="E1130" t="s">
        <v>894</v>
      </c>
      <c r="F1130" t="str">
        <f>IFERROR(VLOOKUP(B1130,NCE!$B$14:$J$1145,9,0),"")</f>
        <v>Annual</v>
      </c>
      <c r="G1130" t="str">
        <f>VLOOKUP(B1130,NCE!$B$14:$I$1145,8,0)</f>
        <v>P1YA</v>
      </c>
      <c r="H1130" t="s">
        <v>12</v>
      </c>
    </row>
    <row r="1131" spans="2:8" hidden="1" x14ac:dyDescent="0.35">
      <c r="B1131" t="s">
        <v>1774</v>
      </c>
      <c r="C1131" t="str">
        <f>VLOOKUP(B1131,NCE!$B$13:$H$1145,7,FALSE)</f>
        <v>Windows 10/11 Enterprise E3 (local only)</v>
      </c>
      <c r="D1131">
        <f>VLOOKUP(B1131,NCE!$B$14:$L$1145,11,0)</f>
        <v>515.66292134831463</v>
      </c>
      <c r="E1131" t="s">
        <v>894</v>
      </c>
      <c r="F1131" t="str">
        <f>IFERROR(VLOOKUP(B1131,NCE!$B$14:$J$1145,9,0),"")</f>
        <v>Annual</v>
      </c>
      <c r="G1131" t="str">
        <f>VLOOKUP(B1131,NCE!$B$14:$I$1145,8,0)</f>
        <v>P1YA</v>
      </c>
      <c r="H1131" t="s">
        <v>12</v>
      </c>
    </row>
    <row r="1132" spans="2:8" hidden="1" x14ac:dyDescent="0.35">
      <c r="B1132" t="s">
        <v>1758</v>
      </c>
      <c r="C1132" t="str">
        <f>VLOOKUP(B1132,NCE!$B$13:$H$1145,7,FALSE)</f>
        <v>Clipchamp Standard</v>
      </c>
      <c r="D1132">
        <f>VLOOKUP(B1132,NCE!$B$14:$L$1145,11,0)</f>
        <v>19.35580524344569</v>
      </c>
      <c r="E1132" t="s">
        <v>894</v>
      </c>
      <c r="F1132" t="str">
        <f>IFERROR(VLOOKUP(B1132,NCE!$B$14:$J$1145,9,0),"")</f>
        <v>Monthly</v>
      </c>
      <c r="G1132" t="str">
        <f>VLOOKUP(B1132,NCE!$B$14:$I$1145,8,0)</f>
        <v>P1YM</v>
      </c>
      <c r="H1132" t="s">
        <v>12</v>
      </c>
    </row>
    <row r="1133" spans="2:8" hidden="1" x14ac:dyDescent="0.35">
      <c r="B1133" t="s">
        <v>1761</v>
      </c>
      <c r="C1133" t="str">
        <f>VLOOKUP(B1133,NCE!$B$13:$H$1145,7,FALSE)</f>
        <v>Clipchamp Premium</v>
      </c>
      <c r="D1133">
        <f>VLOOKUP(B1133,NCE!$B$14:$L$1145,11,0)</f>
        <v>45.114232209737828</v>
      </c>
      <c r="E1133" t="s">
        <v>894</v>
      </c>
      <c r="F1133" t="str">
        <f>IFERROR(VLOOKUP(B1133,NCE!$B$14:$J$1145,9,0),"")</f>
        <v>Monthly</v>
      </c>
      <c r="G1133" t="str">
        <f>VLOOKUP(B1133,NCE!$B$14:$I$1145,8,0)</f>
        <v>P1YM</v>
      </c>
      <c r="H1133" t="s">
        <v>12</v>
      </c>
    </row>
    <row r="1134" spans="2:8" hidden="1" x14ac:dyDescent="0.35">
      <c r="B1134" t="s">
        <v>1764</v>
      </c>
      <c r="C1134" t="str">
        <f>VLOOKUP(B1134,NCE!$B$13:$H$1145,7,FALSE)</f>
        <v>Clipchamp Premium Add-on</v>
      </c>
      <c r="D1134">
        <f>VLOOKUP(B1134,NCE!$B$14:$L$1145,11,0)</f>
        <v>32.176029962546814</v>
      </c>
      <c r="E1134" t="s">
        <v>894</v>
      </c>
      <c r="F1134" t="str">
        <f>IFERROR(VLOOKUP(B1134,NCE!$B$14:$J$1145,9,0),"")</f>
        <v>Monthly</v>
      </c>
      <c r="G1134" t="str">
        <f>VLOOKUP(B1134,NCE!$B$14:$I$1145,8,0)</f>
        <v>P1YM</v>
      </c>
      <c r="H1134" t="s">
        <v>12</v>
      </c>
    </row>
    <row r="1135" spans="2:8" hidden="1" x14ac:dyDescent="0.35">
      <c r="B1135" t="s">
        <v>1766</v>
      </c>
      <c r="C1135" t="str">
        <f>VLOOKUP(B1135,NCE!$B$13:$H$1145,7,FALSE)</f>
        <v>Microsoft Copilot Studio</v>
      </c>
      <c r="D1135">
        <f>VLOOKUP(B1135,NCE!$B$14:$L$1145,11,0)</f>
        <v>1449.511235955056</v>
      </c>
      <c r="E1135" t="s">
        <v>894</v>
      </c>
      <c r="F1135" t="str">
        <f>IFERROR(VLOOKUP(B1135,NCE!$B$14:$J$1145,9,0),"")</f>
        <v>Monthly</v>
      </c>
      <c r="G1135" t="str">
        <f>VLOOKUP(B1135,NCE!$B$14:$I$1145,8,0)</f>
        <v>P1YM</v>
      </c>
      <c r="H1135" t="s">
        <v>12</v>
      </c>
    </row>
    <row r="1136" spans="2:8" hidden="1" x14ac:dyDescent="0.35">
      <c r="B1136" t="s">
        <v>1769</v>
      </c>
      <c r="C1136" t="str">
        <f>VLOOKUP(B1136,NCE!$B$13:$H$1145,7,FALSE)</f>
        <v>Microsoft Sustainability Manager Premium</v>
      </c>
      <c r="D1136">
        <f>VLOOKUP(B1136,NCE!$B$14:$L$1145,11,0)</f>
        <v>72478.610486891397</v>
      </c>
      <c r="E1136" t="s">
        <v>894</v>
      </c>
      <c r="F1136" t="str">
        <f>IFERROR(VLOOKUP(B1136,NCE!$B$14:$J$1145,9,0),"")</f>
        <v>Monthly</v>
      </c>
      <c r="G1136" t="str">
        <f>VLOOKUP(B1136,NCE!$B$14:$I$1145,8,0)</f>
        <v>P1YM</v>
      </c>
      <c r="H1136" t="s">
        <v>12</v>
      </c>
    </row>
    <row r="1137" spans="2:8" hidden="1" x14ac:dyDescent="0.35">
      <c r="B1137" t="s">
        <v>1772</v>
      </c>
      <c r="C1137" t="str">
        <f>VLOOKUP(B1137,NCE!$B$13:$H$1145,7,FALSE)</f>
        <v>Windows 10/11 Enterprise E3 (local only)</v>
      </c>
      <c r="D1137">
        <f>VLOOKUP(B1137,NCE!$B$14:$L$1145,11,0)</f>
        <v>45.114232209737828</v>
      </c>
      <c r="E1137" t="s">
        <v>894</v>
      </c>
      <c r="F1137" t="str">
        <f>IFERROR(VLOOKUP(B1137,NCE!$B$14:$J$1145,9,0),"")</f>
        <v>Monthly</v>
      </c>
      <c r="G1137" t="str">
        <f>VLOOKUP(B1137,NCE!$B$14:$I$1145,8,0)</f>
        <v>P1YM</v>
      </c>
      <c r="H1137" t="s">
        <v>12</v>
      </c>
    </row>
    <row r="1138" spans="2:8" x14ac:dyDescent="0.35">
      <c r="B1138" t="s">
        <v>1892</v>
      </c>
      <c r="C1138" t="str">
        <f>VLOOKUP(B1138,'NCE EDUC'!$B$13:$F$1284,5,FALSE)</f>
        <v>Enterprise Mobility + Security A3 (Education Faculty Pricing)</v>
      </c>
      <c r="D1138">
        <f>VLOOKUP(B1138,'NCE EDUC'!$B$14:$L$1284,11,0)</f>
        <v>12.484082397003746</v>
      </c>
      <c r="E1138" t="s">
        <v>894</v>
      </c>
      <c r="F1138" t="str">
        <f>VLOOKUP(B1138,'NCE EDUC'!$B$14:$J$1284,9,0)</f>
        <v>Monthly</v>
      </c>
      <c r="G1138" t="str">
        <f>VLOOKUP(B1138,'NCE EDUC'!$B$14:$I$1284,8,0)</f>
        <v>P1YM</v>
      </c>
      <c r="H1138" t="s">
        <v>1821</v>
      </c>
    </row>
    <row r="1139" spans="2:8" x14ac:dyDescent="0.35">
      <c r="B1139" t="s">
        <v>1896</v>
      </c>
      <c r="C1139" t="str">
        <f>VLOOKUP(B1139,'NCE EDUC'!$B$13:$F$1284,5,FALSE)</f>
        <v>Enterprise Mobility + Security A3 (Education Faculty Pricing)</v>
      </c>
      <c r="D1139">
        <f>VLOOKUP(B1139,'NCE EDUC'!$B$14:$L$1284,11,0)</f>
        <v>142.74157303370788</v>
      </c>
      <c r="E1139" t="s">
        <v>894</v>
      </c>
      <c r="F1139" t="str">
        <f>VLOOKUP(B1139,'NCE EDUC'!$B$14:$J$1284,9,0)</f>
        <v>Annual</v>
      </c>
      <c r="G1139" t="str">
        <f>VLOOKUP(B1139,'NCE EDUC'!$B$14:$I$1284,8,0)</f>
        <v>P1YA</v>
      </c>
      <c r="H1139" t="s">
        <v>1821</v>
      </c>
    </row>
    <row r="1140" spans="2:8" x14ac:dyDescent="0.35">
      <c r="B1140" t="s">
        <v>1897</v>
      </c>
      <c r="C1140" t="str">
        <f>VLOOKUP(B1140,'NCE EDUC'!$B$13:$F$1284,5,FALSE)</f>
        <v>Enterprise Mobility + Security A3 (Education Student Pricing)</v>
      </c>
      <c r="D1140">
        <f>VLOOKUP(B1140,'NCE EDUC'!$B$14:$L$1284,11,0)</f>
        <v>12.484082397003746</v>
      </c>
      <c r="E1140" t="s">
        <v>894</v>
      </c>
      <c r="F1140" t="str">
        <f>VLOOKUP(B1140,'NCE EDUC'!$B$14:$J$1284,9,0)</f>
        <v>Monthly</v>
      </c>
      <c r="G1140" t="str">
        <f>VLOOKUP(B1140,'NCE EDUC'!$B$14:$I$1284,8,0)</f>
        <v>P1YM</v>
      </c>
      <c r="H1140" t="s">
        <v>1821</v>
      </c>
    </row>
    <row r="1141" spans="2:8" x14ac:dyDescent="0.35">
      <c r="B1141" t="s">
        <v>1899</v>
      </c>
      <c r="C1141" t="str">
        <f>VLOOKUP(B1141,'NCE EDUC'!$B$13:$F$1284,5,FALSE)</f>
        <v>Enterprise Mobility + Security A3 (Education Student Pricing)</v>
      </c>
      <c r="D1141">
        <f>VLOOKUP(B1141,'NCE EDUC'!$B$14:$L$1284,11,0)</f>
        <v>142.74157303370788</v>
      </c>
      <c r="E1141" t="s">
        <v>894</v>
      </c>
      <c r="F1141" t="str">
        <f>VLOOKUP(B1141,'NCE EDUC'!$B$14:$J$1284,9,0)</f>
        <v>Annual</v>
      </c>
      <c r="G1141" t="str">
        <f>VLOOKUP(B1141,'NCE EDUC'!$B$14:$I$1284,8,0)</f>
        <v>P1YA</v>
      </c>
      <c r="H1141" t="s">
        <v>1821</v>
      </c>
    </row>
    <row r="1142" spans="2:8" x14ac:dyDescent="0.35">
      <c r="B1142" t="s">
        <v>1900</v>
      </c>
      <c r="C1142" t="str">
        <f>VLOOKUP(B1142,'NCE EDUC'!$B$13:$F$1284,5,FALSE)</f>
        <v>Enterprise Mobility + Security A5 (Education Faculty Pricing)</v>
      </c>
      <c r="D1142">
        <f>VLOOKUP(B1142,'NCE EDUC'!$B$14:$L$1284,11,0)</f>
        <v>20.923220973782772</v>
      </c>
      <c r="E1142" t="s">
        <v>894</v>
      </c>
      <c r="F1142" t="str">
        <f>VLOOKUP(B1142,'NCE EDUC'!$B$14:$J$1284,9,0)</f>
        <v>Monthly</v>
      </c>
      <c r="G1142" t="str">
        <f>VLOOKUP(B1142,'NCE EDUC'!$B$14:$I$1284,8,0)</f>
        <v>P1YM</v>
      </c>
      <c r="H1142" t="s">
        <v>1821</v>
      </c>
    </row>
    <row r="1143" spans="2:8" x14ac:dyDescent="0.35">
      <c r="B1143" t="s">
        <v>1904</v>
      </c>
      <c r="C1143" t="str">
        <f>VLOOKUP(B1143,'NCE EDUC'!$B$13:$F$1284,5,FALSE)</f>
        <v>Enterprise Mobility + Security A5 (Education Faculty Pricing)</v>
      </c>
      <c r="D1143">
        <f>VLOOKUP(B1143,'NCE EDUC'!$B$14:$L$1284,11,0)</f>
        <v>239.17977528089887</v>
      </c>
      <c r="E1143" t="s">
        <v>894</v>
      </c>
      <c r="F1143" t="str">
        <f>VLOOKUP(B1143,'NCE EDUC'!$B$14:$J$1284,9,0)</f>
        <v>Annual</v>
      </c>
      <c r="G1143" t="str">
        <f>VLOOKUP(B1143,'NCE EDUC'!$B$14:$I$1284,8,0)</f>
        <v>P1YA</v>
      </c>
      <c r="H1143" t="s">
        <v>1821</v>
      </c>
    </row>
    <row r="1144" spans="2:8" x14ac:dyDescent="0.35">
      <c r="B1144" t="s">
        <v>1905</v>
      </c>
      <c r="C1144" t="str">
        <f>VLOOKUP(B1144,'NCE EDUC'!$B$13:$F$1284,5,FALSE)</f>
        <v>Enterprise Mobility + Security A5 (Education Student Pricing)</v>
      </c>
      <c r="D1144">
        <f>VLOOKUP(B1144,'NCE EDUC'!$B$14:$L$1284,11,0)</f>
        <v>20.923220973782772</v>
      </c>
      <c r="E1144" t="s">
        <v>894</v>
      </c>
      <c r="F1144" t="str">
        <f>VLOOKUP(B1144,'NCE EDUC'!$B$14:$J$1284,9,0)</f>
        <v>Monthly</v>
      </c>
      <c r="G1144" t="str">
        <f>VLOOKUP(B1144,'NCE EDUC'!$B$14:$I$1284,8,0)</f>
        <v>P1YM</v>
      </c>
      <c r="H1144" t="s">
        <v>1821</v>
      </c>
    </row>
    <row r="1145" spans="2:8" x14ac:dyDescent="0.35">
      <c r="B1145" t="s">
        <v>1907</v>
      </c>
      <c r="C1145" t="str">
        <f>VLOOKUP(B1145,'NCE EDUC'!$B$13:$F$1284,5,FALSE)</f>
        <v>Enterprise Mobility + Security A5 (Education Student Pricing)</v>
      </c>
      <c r="D1145">
        <f>VLOOKUP(B1145,'NCE EDUC'!$B$14:$L$1284,11,0)</f>
        <v>239.17977528089887</v>
      </c>
      <c r="E1145" t="s">
        <v>894</v>
      </c>
      <c r="F1145" t="str">
        <f>VLOOKUP(B1145,'NCE EDUC'!$B$14:$J$1284,9,0)</f>
        <v>Annual</v>
      </c>
      <c r="G1145" t="str">
        <f>VLOOKUP(B1145,'NCE EDUC'!$B$14:$I$1284,8,0)</f>
        <v>P1YA</v>
      </c>
      <c r="H1145" t="s">
        <v>1821</v>
      </c>
    </row>
    <row r="1146" spans="2:8" x14ac:dyDescent="0.35">
      <c r="B1146" t="s">
        <v>1908</v>
      </c>
      <c r="C1146" t="str">
        <f>VLOOKUP(B1146,'NCE EDUC'!$B$13:$F$1284,5,FALSE)</f>
        <v>Microsoft 365 A3 (Education Student Pricing)</v>
      </c>
      <c r="D1146">
        <f>VLOOKUP(B1146,'NCE EDUC'!$B$14:$L$1284,11,0)</f>
        <v>27.339887640449437</v>
      </c>
      <c r="E1146" t="s">
        <v>894</v>
      </c>
      <c r="F1146" t="str">
        <f>VLOOKUP(B1146,'NCE EDUC'!$B$14:$J$1284,9,0)</f>
        <v>Monthly</v>
      </c>
      <c r="G1146" t="str">
        <f>VLOOKUP(B1146,'NCE EDUC'!$B$14:$I$1284,8,0)</f>
        <v>P1YM</v>
      </c>
      <c r="H1146" t="s">
        <v>1821</v>
      </c>
    </row>
    <row r="1147" spans="2:8" x14ac:dyDescent="0.35">
      <c r="B1147" t="s">
        <v>1912</v>
      </c>
      <c r="C1147" t="str">
        <f>VLOOKUP(B1147,'NCE EDUC'!$B$13:$F$1284,5,FALSE)</f>
        <v>Microsoft 365 A3 (Education Student Pricing)</v>
      </c>
      <c r="D1147">
        <f>VLOOKUP(B1147,'NCE EDUC'!$B$14:$L$1284,11,0)</f>
        <v>312.48314606741576</v>
      </c>
      <c r="E1147" t="s">
        <v>894</v>
      </c>
      <c r="F1147" t="str">
        <f>VLOOKUP(B1147,'NCE EDUC'!$B$14:$J$1284,9,0)</f>
        <v>Annual</v>
      </c>
      <c r="G1147" t="str">
        <f>VLOOKUP(B1147,'NCE EDUC'!$B$14:$I$1284,8,0)</f>
        <v>P1YA</v>
      </c>
      <c r="H1147" t="s">
        <v>1821</v>
      </c>
    </row>
    <row r="1148" spans="2:8" x14ac:dyDescent="0.35">
      <c r="B1148" t="s">
        <v>1913</v>
      </c>
      <c r="C1148" t="str">
        <f>VLOOKUP(B1148,'NCE EDUC'!$B$13:$F$1284,5,FALSE)</f>
        <v>Microsoft 365 A3 (Education Faculty Pricing)</v>
      </c>
      <c r="D1148">
        <f>VLOOKUP(B1148,'NCE EDUC'!$B$14:$L$1284,11,0)</f>
        <v>37.024344569288388</v>
      </c>
      <c r="E1148" t="s">
        <v>894</v>
      </c>
      <c r="F1148" t="str">
        <f>VLOOKUP(B1148,'NCE EDUC'!$B$14:$J$1284,9,0)</f>
        <v>Monthly</v>
      </c>
      <c r="G1148" t="str">
        <f>VLOOKUP(B1148,'NCE EDUC'!$B$14:$I$1284,8,0)</f>
        <v>P1YM</v>
      </c>
      <c r="H1148" t="s">
        <v>1821</v>
      </c>
    </row>
    <row r="1149" spans="2:8" x14ac:dyDescent="0.35">
      <c r="B1149" t="s">
        <v>1915</v>
      </c>
      <c r="C1149" t="str">
        <f>VLOOKUP(B1149,'NCE EDUC'!$B$13:$F$1284,5,FALSE)</f>
        <v>Microsoft 365 A3 (Education Faculty Pricing)</v>
      </c>
      <c r="D1149">
        <f>VLOOKUP(B1149,'NCE EDUC'!$B$14:$L$1284,11,0)</f>
        <v>423.07865168539325</v>
      </c>
      <c r="E1149" t="s">
        <v>894</v>
      </c>
      <c r="F1149" t="str">
        <f>VLOOKUP(B1149,'NCE EDUC'!$B$14:$J$1284,9,0)</f>
        <v>Annual</v>
      </c>
      <c r="G1149" t="str">
        <f>VLOOKUP(B1149,'NCE EDUC'!$B$14:$I$1284,8,0)</f>
        <v>P1YA</v>
      </c>
      <c r="H1149" t="s">
        <v>1821</v>
      </c>
    </row>
    <row r="1150" spans="2:8" x14ac:dyDescent="0.35">
      <c r="B1150" t="s">
        <v>1916</v>
      </c>
      <c r="C1150" t="str">
        <f>VLOOKUP(B1150,'NCE EDUC'!$B$13:$F$1284,5,FALSE)</f>
        <v>Microsoft 365 A5 without Audio Conferencing (Education Faculty Pricing)</v>
      </c>
      <c r="D1150">
        <f>VLOOKUP(B1150,'NCE EDUC'!$B$14:$L$1284,11,0)</f>
        <v>69.307116104868911</v>
      </c>
      <c r="E1150" t="s">
        <v>894</v>
      </c>
      <c r="F1150" t="str">
        <f>VLOOKUP(B1150,'NCE EDUC'!$B$14:$J$1284,9,0)</f>
        <v>Monthly</v>
      </c>
      <c r="G1150" t="str">
        <f>VLOOKUP(B1150,'NCE EDUC'!$B$14:$I$1284,8,0)</f>
        <v>P1YM</v>
      </c>
      <c r="H1150" t="s">
        <v>1821</v>
      </c>
    </row>
    <row r="1151" spans="2:8" x14ac:dyDescent="0.35">
      <c r="B1151" t="s">
        <v>1920</v>
      </c>
      <c r="C1151" t="str">
        <f>VLOOKUP(B1151,'NCE EDUC'!$B$13:$F$1284,5,FALSE)</f>
        <v>Microsoft 365 A5 without Audio Conferencing (Education Faculty Pricing)</v>
      </c>
      <c r="D1151">
        <f>VLOOKUP(B1151,'NCE EDUC'!$B$14:$L$1284,11,0)</f>
        <v>792.13483146067415</v>
      </c>
      <c r="E1151" t="s">
        <v>894</v>
      </c>
      <c r="F1151" t="str">
        <f>VLOOKUP(B1151,'NCE EDUC'!$B$14:$J$1284,9,0)</f>
        <v>Annual</v>
      </c>
      <c r="G1151" t="str">
        <f>VLOOKUP(B1151,'NCE EDUC'!$B$14:$I$1284,8,0)</f>
        <v>P1YA</v>
      </c>
      <c r="H1151" t="s">
        <v>1821</v>
      </c>
    </row>
    <row r="1152" spans="2:8" x14ac:dyDescent="0.35">
      <c r="B1152" t="s">
        <v>1923</v>
      </c>
      <c r="C1152" t="str">
        <f>VLOOKUP(B1152,'NCE EDUC'!$B$13:$F$1284,5,FALSE)</f>
        <v>Microsoft Defender Suite (Education Faculty Pricing)</v>
      </c>
      <c r="D1152">
        <f>VLOOKUP(B1152,'NCE EDUC'!$B$14:$L$1284,11,0)</f>
        <v>21.271535580524347</v>
      </c>
      <c r="E1152" t="s">
        <v>894</v>
      </c>
      <c r="F1152" t="str">
        <f>VLOOKUP(B1152,'NCE EDUC'!$B$14:$J$1284,9,0)</f>
        <v>Monthly</v>
      </c>
      <c r="G1152" t="str">
        <f>VLOOKUP(B1152,'NCE EDUC'!$B$14:$I$1284,8,0)</f>
        <v>P1YM</v>
      </c>
      <c r="H1152" t="s">
        <v>1821</v>
      </c>
    </row>
    <row r="1153" spans="2:8" x14ac:dyDescent="0.35">
      <c r="B1153" t="s">
        <v>1925</v>
      </c>
      <c r="C1153" t="str">
        <f>VLOOKUP(B1153,'NCE EDUC'!$B$13:$F$1284,5,FALSE)</f>
        <v>Microsoft Defender Suite (Education Faculty Pricing)</v>
      </c>
      <c r="D1153">
        <f>VLOOKUP(B1153,'NCE EDUC'!$B$14:$L$1284,11,0)</f>
        <v>243.04494382022472</v>
      </c>
      <c r="E1153" t="s">
        <v>894</v>
      </c>
      <c r="F1153" t="str">
        <f>VLOOKUP(B1153,'NCE EDUC'!$B$14:$J$1284,9,0)</f>
        <v>Annual</v>
      </c>
      <c r="G1153" t="str">
        <f>VLOOKUP(B1153,'NCE EDUC'!$B$14:$I$1284,8,0)</f>
        <v>P1YA</v>
      </c>
      <c r="H1153" t="s">
        <v>1821</v>
      </c>
    </row>
    <row r="1154" spans="2:8" x14ac:dyDescent="0.35">
      <c r="B1154" t="s">
        <v>1926</v>
      </c>
      <c r="C1154" t="str">
        <f>VLOOKUP(B1154,'NCE EDUC'!$B$13:$F$1284,5,FALSE)</f>
        <v>Microsoft 365 Audio Conferencing (Education Faculty Pricing)</v>
      </c>
      <c r="D1154">
        <f>VLOOKUP(B1154,'NCE EDUC'!$B$14:$L$1284,11,0)</f>
        <v>9.6713483146067425</v>
      </c>
      <c r="E1154" t="s">
        <v>894</v>
      </c>
      <c r="F1154" t="str">
        <f>VLOOKUP(B1154,'NCE EDUC'!$B$14:$J$1284,9,0)</f>
        <v>Monthly</v>
      </c>
      <c r="G1154" t="str">
        <f>VLOOKUP(B1154,'NCE EDUC'!$B$14:$I$1284,8,0)</f>
        <v>P1YM</v>
      </c>
      <c r="H1154" t="s">
        <v>1821</v>
      </c>
    </row>
    <row r="1155" spans="2:8" x14ac:dyDescent="0.35">
      <c r="B1155" t="s">
        <v>1928</v>
      </c>
      <c r="C1155" t="str">
        <f>VLOOKUP(B1155,'NCE EDUC'!$B$13:$F$1284,5,FALSE)</f>
        <v>Microsoft 365 Audio Conferencing (Education Faculty Pricing)</v>
      </c>
      <c r="D1155">
        <f>VLOOKUP(B1155,'NCE EDUC'!$B$14:$L$1284,11,0)</f>
        <v>110.59550561797754</v>
      </c>
      <c r="E1155" t="s">
        <v>894</v>
      </c>
      <c r="F1155" t="str">
        <f>VLOOKUP(B1155,'NCE EDUC'!$B$14:$J$1284,9,0)</f>
        <v>Annual</v>
      </c>
      <c r="G1155" t="str">
        <f>VLOOKUP(B1155,'NCE EDUC'!$B$14:$I$1284,8,0)</f>
        <v>P1YA</v>
      </c>
      <c r="H1155" t="s">
        <v>1821</v>
      </c>
    </row>
    <row r="1156" spans="2:8" x14ac:dyDescent="0.35">
      <c r="B1156" t="s">
        <v>1929</v>
      </c>
      <c r="C1156" t="str">
        <f>VLOOKUP(B1156,'NCE EDUC'!$B$13:$F$1284,5,FALSE)</f>
        <v>Microsoft Defender for Endpoint P1 (Education Faculty Pricing)</v>
      </c>
      <c r="D1156">
        <f>VLOOKUP(B1156,'NCE EDUC'!$B$14:$L$1284,11,0)</f>
        <v>3.8305243445692878</v>
      </c>
      <c r="E1156" t="s">
        <v>894</v>
      </c>
      <c r="F1156" t="str">
        <f>VLOOKUP(B1156,'NCE EDUC'!$B$14:$J$1284,9,0)</f>
        <v>Monthly</v>
      </c>
      <c r="G1156" t="str">
        <f>VLOOKUP(B1156,'NCE EDUC'!$B$14:$I$1284,8,0)</f>
        <v>P1YM</v>
      </c>
      <c r="H1156" t="s">
        <v>1821</v>
      </c>
    </row>
    <row r="1157" spans="2:8" x14ac:dyDescent="0.35">
      <c r="B1157" t="s">
        <v>1930</v>
      </c>
      <c r="C1157" t="str">
        <f>VLOOKUP(B1157,'NCE EDUC'!$B$13:$F$1284,5,FALSE)</f>
        <v>Microsoft Defender for Endpoint P1 (Education Faculty Pricing)</v>
      </c>
      <c r="D1157">
        <f>VLOOKUP(B1157,'NCE EDUC'!$B$14:$L$1284,11,0)</f>
        <v>43.730337078651687</v>
      </c>
      <c r="E1157" t="s">
        <v>894</v>
      </c>
      <c r="F1157" t="str">
        <f>VLOOKUP(B1157,'NCE EDUC'!$B$14:$J$1284,9,0)</f>
        <v>Annual</v>
      </c>
      <c r="G1157" t="str">
        <f>VLOOKUP(B1157,'NCE EDUC'!$B$14:$I$1284,8,0)</f>
        <v>P1YA</v>
      </c>
      <c r="H1157" t="s">
        <v>1821</v>
      </c>
    </row>
    <row r="1158" spans="2:8" x14ac:dyDescent="0.35">
      <c r="B1158" t="s">
        <v>1931</v>
      </c>
      <c r="C1158" t="str">
        <f>VLOOKUP(B1158,'NCE EDUC'!$B$13:$F$1284,5,FALSE)</f>
        <v>Microsoft Defender for Endpoint P2 (Education Pricing)</v>
      </c>
      <c r="D1158">
        <f>VLOOKUP(B1158,'NCE EDUC'!$B$14:$L$1284,11,0)</f>
        <v>16.207865168539325</v>
      </c>
      <c r="E1158" t="s">
        <v>894</v>
      </c>
      <c r="F1158" t="str">
        <f>VLOOKUP(B1158,'NCE EDUC'!$B$14:$J$1284,9,0)</f>
        <v>Monthly</v>
      </c>
      <c r="G1158" t="str">
        <f>VLOOKUP(B1158,'NCE EDUC'!$B$14:$I$1284,8,0)</f>
        <v>P1YM</v>
      </c>
      <c r="H1158" t="s">
        <v>1821</v>
      </c>
    </row>
    <row r="1159" spans="2:8" x14ac:dyDescent="0.35">
      <c r="B1159" t="s">
        <v>1933</v>
      </c>
      <c r="C1159" t="str">
        <f>VLOOKUP(B1159,'NCE EDUC'!$B$13:$F$1284,5,FALSE)</f>
        <v>Microsoft Defender for Endpoint P2 (Education Pricing)</v>
      </c>
      <c r="D1159">
        <f>VLOOKUP(B1159,'NCE EDUC'!$B$14:$L$1284,11,0)</f>
        <v>185.16853932584272</v>
      </c>
      <c r="E1159" t="s">
        <v>894</v>
      </c>
      <c r="F1159" t="str">
        <f>VLOOKUP(B1159,'NCE EDUC'!$B$14:$J$1284,9,0)</f>
        <v>Annual</v>
      </c>
      <c r="G1159" t="str">
        <f>VLOOKUP(B1159,'NCE EDUC'!$B$14:$I$1284,8,0)</f>
        <v>P1YA</v>
      </c>
      <c r="H1159" t="s">
        <v>1821</v>
      </c>
    </row>
    <row r="1160" spans="2:8" x14ac:dyDescent="0.35">
      <c r="B1160" t="s">
        <v>1934</v>
      </c>
      <c r="C1160" t="str">
        <f>VLOOKUP(B1160,'NCE EDUC'!$B$13:$F$1284,5,FALSE)</f>
        <v>Microsoft Defender for Office 365 (Plan 1) (Education Faculty Pricing)</v>
      </c>
      <c r="D1160">
        <f>VLOOKUP(B1160,'NCE EDUC'!$B$14:$L$1284,11,0)</f>
        <v>9.0009363295880149</v>
      </c>
      <c r="E1160" t="s">
        <v>894</v>
      </c>
      <c r="F1160" t="str">
        <f>VLOOKUP(B1160,'NCE EDUC'!$B$14:$J$1284,9,0)</f>
        <v>Monthly</v>
      </c>
      <c r="G1160" t="str">
        <f>VLOOKUP(B1160,'NCE EDUC'!$B$14:$I$1284,8,0)</f>
        <v>P1YM</v>
      </c>
      <c r="H1160" t="s">
        <v>1821</v>
      </c>
    </row>
    <row r="1161" spans="2:8" x14ac:dyDescent="0.35">
      <c r="B1161" t="s">
        <v>1936</v>
      </c>
      <c r="C1161" t="str">
        <f>VLOOKUP(B1161,'NCE EDUC'!$B$13:$F$1284,5,FALSE)</f>
        <v>Microsoft Defender for Office 365 (Plan 1) (Education Faculty Pricing)</v>
      </c>
      <c r="D1161">
        <f>VLOOKUP(B1161,'NCE EDUC'!$B$14:$L$1284,11,0)</f>
        <v>102.87640449438203</v>
      </c>
      <c r="E1161" t="s">
        <v>894</v>
      </c>
      <c r="F1161" t="str">
        <f>VLOOKUP(B1161,'NCE EDUC'!$B$14:$J$1284,9,0)</f>
        <v>Annual</v>
      </c>
      <c r="G1161" t="str">
        <f>VLOOKUP(B1161,'NCE EDUC'!$B$14:$I$1284,8,0)</f>
        <v>P1YA</v>
      </c>
      <c r="H1161" t="s">
        <v>1821</v>
      </c>
    </row>
    <row r="1162" spans="2:8" x14ac:dyDescent="0.35">
      <c r="B1162" t="s">
        <v>1937</v>
      </c>
      <c r="C1162" t="str">
        <f>VLOOKUP(B1162,'NCE EDUC'!$B$13:$F$1284,5,FALSE)</f>
        <v>Microsoft Defender for Office 365 (Plan 2) (Education Faculty Pricing)</v>
      </c>
      <c r="D1162">
        <f>VLOOKUP(B1162,'NCE EDUC'!$B$14:$L$1284,11,0)</f>
        <v>14.172284644194759</v>
      </c>
      <c r="E1162" t="s">
        <v>894</v>
      </c>
      <c r="F1162" t="str">
        <f>VLOOKUP(B1162,'NCE EDUC'!$B$14:$J$1284,9,0)</f>
        <v>Monthly</v>
      </c>
      <c r="G1162" t="str">
        <f>VLOOKUP(B1162,'NCE EDUC'!$B$14:$I$1284,8,0)</f>
        <v>P1YM</v>
      </c>
      <c r="H1162" t="s">
        <v>1821</v>
      </c>
    </row>
    <row r="1163" spans="2:8" x14ac:dyDescent="0.35">
      <c r="B1163" t="s">
        <v>1939</v>
      </c>
      <c r="C1163" t="str">
        <f>VLOOKUP(B1163,'NCE EDUC'!$B$13:$F$1284,5,FALSE)</f>
        <v>Microsoft Defender for Office 365 (Plan 2) (Education Faculty Pricing)</v>
      </c>
      <c r="D1163">
        <f>VLOOKUP(B1163,'NCE EDUC'!$B$14:$L$1284,11,0)</f>
        <v>162.02247191011236</v>
      </c>
      <c r="E1163" t="s">
        <v>894</v>
      </c>
      <c r="F1163" t="str">
        <f>VLOOKUP(B1163,'NCE EDUC'!$B$14:$J$1284,9,0)</f>
        <v>Annual</v>
      </c>
      <c r="G1163" t="str">
        <f>VLOOKUP(B1163,'NCE EDUC'!$B$14:$I$1284,8,0)</f>
        <v>P1YA</v>
      </c>
      <c r="H1163" t="s">
        <v>1821</v>
      </c>
    </row>
    <row r="1164" spans="2:8" x14ac:dyDescent="0.35">
      <c r="B1164" t="s">
        <v>1940</v>
      </c>
      <c r="C1164" t="str">
        <f>VLOOKUP(B1164,'NCE EDUC'!$B$13:$F$1284,5,FALSE)</f>
        <v>Microsoft Defender Vulnerability Management Add-on (Education Faculty Pricing)</v>
      </c>
      <c r="D1164">
        <f>VLOOKUP(B1164,'NCE EDUC'!$B$14:$L$1284,11,0)</f>
        <v>2.5852059925093633</v>
      </c>
      <c r="E1164" t="s">
        <v>894</v>
      </c>
      <c r="F1164" t="str">
        <f>VLOOKUP(B1164,'NCE EDUC'!$B$14:$J$1284,9,0)</f>
        <v>Monthly</v>
      </c>
      <c r="G1164" t="str">
        <f>VLOOKUP(B1164,'NCE EDUC'!$B$14:$I$1284,8,0)</f>
        <v>P1YM</v>
      </c>
      <c r="H1164" t="s">
        <v>1821</v>
      </c>
    </row>
    <row r="1165" spans="2:8" x14ac:dyDescent="0.35">
      <c r="B1165" t="s">
        <v>1942</v>
      </c>
      <c r="C1165" t="str">
        <f>VLOOKUP(B1165,'NCE EDUC'!$B$13:$F$1284,5,FALSE)</f>
        <v>Microsoft Defender Vulnerability Management Add-on (Education Faculty Pricing)</v>
      </c>
      <c r="D1165">
        <f>VLOOKUP(B1165,'NCE EDUC'!$B$14:$L$1284,11,0)</f>
        <v>29.573033707865168</v>
      </c>
      <c r="E1165" t="s">
        <v>894</v>
      </c>
      <c r="F1165" t="str">
        <f>VLOOKUP(B1165,'NCE EDUC'!$B$14:$J$1284,9,0)</f>
        <v>Annual</v>
      </c>
      <c r="G1165" t="str">
        <f>VLOOKUP(B1165,'NCE EDUC'!$B$14:$I$1284,8,0)</f>
        <v>P1YA</v>
      </c>
      <c r="H1165" t="s">
        <v>1821</v>
      </c>
    </row>
    <row r="1166" spans="2:8" x14ac:dyDescent="0.35">
      <c r="B1166" t="s">
        <v>1943</v>
      </c>
      <c r="C1166" t="str">
        <f>VLOOKUP(B1166,'NCE EDUC'!$B$13:$F$1284,5,FALSE)</f>
        <v>Microsoft Intune for Education (Education Student Pricing)</v>
      </c>
      <c r="D1166">
        <f>VLOOKUP(B1166,'NCE EDUC'!$B$14:$L$1284,11,0)</f>
        <v>4.8352059925093629</v>
      </c>
      <c r="E1166" t="s">
        <v>894</v>
      </c>
      <c r="F1166" t="str">
        <f>VLOOKUP(B1166,'NCE EDUC'!$B$14:$J$1284,9,0)</f>
        <v>Monthly</v>
      </c>
      <c r="G1166" t="str">
        <f>VLOOKUP(B1166,'NCE EDUC'!$B$14:$I$1284,8,0)</f>
        <v>P1YM</v>
      </c>
      <c r="H1166" t="s">
        <v>1821</v>
      </c>
    </row>
    <row r="1167" spans="2:8" x14ac:dyDescent="0.35">
      <c r="B1167" t="s">
        <v>1947</v>
      </c>
      <c r="C1167" t="str">
        <f>VLOOKUP(B1167,'NCE EDUC'!$B$13:$F$1284,5,FALSE)</f>
        <v>Microsoft Intune for Education (Education Student Pricing)</v>
      </c>
      <c r="D1167">
        <f>VLOOKUP(B1167,'NCE EDUC'!$B$14:$L$1284,11,0)</f>
        <v>55.292134831460672</v>
      </c>
      <c r="E1167" t="s">
        <v>894</v>
      </c>
      <c r="F1167" t="str">
        <f>VLOOKUP(B1167,'NCE EDUC'!$B$14:$J$1284,9,0)</f>
        <v>Annual</v>
      </c>
      <c r="G1167" t="str">
        <f>VLOOKUP(B1167,'NCE EDUC'!$B$14:$I$1284,8,0)</f>
        <v>P1YA</v>
      </c>
      <c r="H1167" t="s">
        <v>1821</v>
      </c>
    </row>
    <row r="1168" spans="2:8" x14ac:dyDescent="0.35">
      <c r="B1168" t="s">
        <v>1948</v>
      </c>
      <c r="C1168" t="str">
        <f>VLOOKUP(B1168,'NCE EDUC'!$B$13:$F$1284,5,FALSE)</f>
        <v>Microsoft Intune for Education (Education Faculty Pricing)</v>
      </c>
      <c r="D1168">
        <f>VLOOKUP(B1168,'NCE EDUC'!$B$14:$L$1284,11,0)</f>
        <v>4.8352059925093629</v>
      </c>
      <c r="E1168" t="s">
        <v>894</v>
      </c>
      <c r="F1168" t="str">
        <f>VLOOKUP(B1168,'NCE EDUC'!$B$14:$J$1284,9,0)</f>
        <v>Monthly</v>
      </c>
      <c r="G1168" t="str">
        <f>VLOOKUP(B1168,'NCE EDUC'!$B$14:$I$1284,8,0)</f>
        <v>P1YM</v>
      </c>
      <c r="H1168" t="s">
        <v>1821</v>
      </c>
    </row>
    <row r="1169" spans="2:8" x14ac:dyDescent="0.35">
      <c r="B1169" t="s">
        <v>1950</v>
      </c>
      <c r="C1169" t="str">
        <f>VLOOKUP(B1169,'NCE EDUC'!$B$13:$F$1284,5,FALSE)</f>
        <v>Microsoft Intune for Education (Education Faculty Pricing)</v>
      </c>
      <c r="D1169">
        <f>VLOOKUP(B1169,'NCE EDUC'!$B$14:$L$1284,11,0)</f>
        <v>55.292134831460672</v>
      </c>
      <c r="E1169" t="s">
        <v>894</v>
      </c>
      <c r="F1169" t="str">
        <f>VLOOKUP(B1169,'NCE EDUC'!$B$14:$J$1284,9,0)</f>
        <v>Annual</v>
      </c>
      <c r="G1169" t="str">
        <f>VLOOKUP(B1169,'NCE EDUC'!$B$14:$I$1284,8,0)</f>
        <v>P1YA</v>
      </c>
      <c r="H1169" t="s">
        <v>1821</v>
      </c>
    </row>
    <row r="1170" spans="2:8" x14ac:dyDescent="0.35">
      <c r="B1170" t="s">
        <v>1951</v>
      </c>
      <c r="C1170" t="str">
        <f>VLOOKUP(B1170,'NCE EDUC'!$B$13:$F$1284,5,FALSE)</f>
        <v>Microsoft Intune Suite (Education Faculty Pricing)</v>
      </c>
      <c r="D1170">
        <f>VLOOKUP(B1170,'NCE EDUC'!$B$14:$L$1284,11,0)</f>
        <v>12.940074906367039</v>
      </c>
      <c r="E1170" t="s">
        <v>894</v>
      </c>
      <c r="F1170" t="str">
        <f>VLOOKUP(B1170,'NCE EDUC'!$B$14:$J$1284,9,0)</f>
        <v>Monthly</v>
      </c>
      <c r="G1170" t="str">
        <f>VLOOKUP(B1170,'NCE EDUC'!$B$14:$I$1284,8,0)</f>
        <v>P1YM</v>
      </c>
      <c r="H1170" t="s">
        <v>1821</v>
      </c>
    </row>
    <row r="1171" spans="2:8" x14ac:dyDescent="0.35">
      <c r="B1171" t="s">
        <v>1953</v>
      </c>
      <c r="C1171" t="str">
        <f>VLOOKUP(B1171,'NCE EDUC'!$B$13:$F$1284,5,FALSE)</f>
        <v>Microsoft Intune Suite (Education Faculty Pricing)</v>
      </c>
      <c r="D1171">
        <f>VLOOKUP(B1171,'NCE EDUC'!$B$14:$L$1284,11,0)</f>
        <v>147.87640449438203</v>
      </c>
      <c r="E1171" t="s">
        <v>894</v>
      </c>
      <c r="F1171" t="str">
        <f>VLOOKUP(B1171,'NCE EDUC'!$B$14:$J$1284,9,0)</f>
        <v>Annual</v>
      </c>
      <c r="G1171" t="str">
        <f>VLOOKUP(B1171,'NCE EDUC'!$B$14:$I$1284,8,0)</f>
        <v>P1YA</v>
      </c>
      <c r="H1171" t="s">
        <v>1821</v>
      </c>
    </row>
    <row r="1172" spans="2:8" x14ac:dyDescent="0.35">
      <c r="B1172" t="s">
        <v>1954</v>
      </c>
      <c r="C1172" t="str">
        <f>VLOOKUP(B1172,'NCE EDUC'!$B$13:$F$1284,5,FALSE)</f>
        <v>Microsoft Teams Domestic Calling Plan (120 min) (Education Faculty Pricing)</v>
      </c>
      <c r="D1172">
        <f>VLOOKUP(B1172,'NCE EDUC'!$B$14:$L$1284,11,0)</f>
        <v>38.711610486891381</v>
      </c>
      <c r="E1172" t="s">
        <v>894</v>
      </c>
      <c r="F1172" t="str">
        <f>VLOOKUP(B1172,'NCE EDUC'!$B$14:$J$1284,9,0)</f>
        <v>Monthly</v>
      </c>
      <c r="G1172" t="str">
        <f>VLOOKUP(B1172,'NCE EDUC'!$B$14:$I$1284,8,0)</f>
        <v>P1YM</v>
      </c>
      <c r="H1172" t="s">
        <v>1821</v>
      </c>
    </row>
    <row r="1173" spans="2:8" x14ac:dyDescent="0.35">
      <c r="B1173" t="s">
        <v>1957</v>
      </c>
      <c r="C1173" t="str">
        <f>VLOOKUP(B1173,'NCE EDUC'!$B$13:$F$1284,5,FALSE)</f>
        <v>Microsoft Teams Domestic Calling Plan (120 min) (Education Faculty Pricing)</v>
      </c>
      <c r="D1173">
        <f>VLOOKUP(B1173,'NCE EDUC'!$B$14:$L$1284,11,0)</f>
        <v>442.35955056179773</v>
      </c>
      <c r="E1173" t="s">
        <v>894</v>
      </c>
      <c r="F1173" t="str">
        <f>VLOOKUP(B1173,'NCE EDUC'!$B$14:$J$1284,9,0)</f>
        <v>Annual</v>
      </c>
      <c r="G1173" t="str">
        <f>VLOOKUP(B1173,'NCE EDUC'!$B$14:$I$1284,8,0)</f>
        <v>P1YA</v>
      </c>
      <c r="H1173" t="s">
        <v>1821</v>
      </c>
    </row>
    <row r="1174" spans="2:8" x14ac:dyDescent="0.35">
      <c r="B1174" t="s">
        <v>1958</v>
      </c>
      <c r="C1174" t="str">
        <f>VLOOKUP(B1174,'NCE EDUC'!$B$13:$F$1284,5,FALSE)</f>
        <v>Microsoft Teams Phone Standard (Education Faculty Pricing)</v>
      </c>
      <c r="D1174">
        <f>VLOOKUP(B1174,'NCE EDUC'!$B$14:$L$1284,11,0)</f>
        <v>19.35580524344569</v>
      </c>
      <c r="E1174" t="s">
        <v>894</v>
      </c>
      <c r="F1174" t="str">
        <f>VLOOKUP(B1174,'NCE EDUC'!$B$14:$J$1284,9,0)</f>
        <v>Monthly</v>
      </c>
      <c r="G1174" t="str">
        <f>VLOOKUP(B1174,'NCE EDUC'!$B$14:$I$1284,8,0)</f>
        <v>P1YM</v>
      </c>
      <c r="H1174" t="s">
        <v>1821</v>
      </c>
    </row>
    <row r="1175" spans="2:8" x14ac:dyDescent="0.35">
      <c r="B1175" t="s">
        <v>1960</v>
      </c>
      <c r="C1175" t="str">
        <f>VLOOKUP(B1175,'NCE EDUC'!$B$13:$F$1284,5,FALSE)</f>
        <v>Microsoft Teams Phone Standard (Education Faculty Pricing)</v>
      </c>
      <c r="D1175">
        <f>VLOOKUP(B1175,'NCE EDUC'!$B$14:$L$1284,11,0)</f>
        <v>221.17977528089887</v>
      </c>
      <c r="E1175" t="s">
        <v>894</v>
      </c>
      <c r="F1175" t="str">
        <f>VLOOKUP(B1175,'NCE EDUC'!$B$14:$J$1284,9,0)</f>
        <v>Annual</v>
      </c>
      <c r="G1175" t="str">
        <f>VLOOKUP(B1175,'NCE EDUC'!$B$14:$I$1284,8,0)</f>
        <v>P1YA</v>
      </c>
      <c r="H1175" t="s">
        <v>1821</v>
      </c>
    </row>
    <row r="1176" spans="2:8" x14ac:dyDescent="0.35">
      <c r="B1176" t="s">
        <v>1961</v>
      </c>
      <c r="C1176" t="str">
        <f>VLOOKUP(B1176,'NCE EDUC'!$B$13:$F$1284,5,FALSE)</f>
        <v>Microsoft Teams Rooms Pro (Education Faculty Pricing)</v>
      </c>
      <c r="D1176">
        <f>VLOOKUP(B1176,'NCE EDUC'!$B$14:$L$1284,11,0)</f>
        <v>103.061797752809</v>
      </c>
      <c r="E1176" t="s">
        <v>894</v>
      </c>
      <c r="F1176" t="str">
        <f>VLOOKUP(B1176,'NCE EDUC'!$B$14:$J$1284,9,0)</f>
        <v>Monthly</v>
      </c>
      <c r="G1176" t="str">
        <f>VLOOKUP(B1176,'NCE EDUC'!$B$14:$I$1284,8,0)</f>
        <v>P1YM</v>
      </c>
      <c r="H1176" t="s">
        <v>1821</v>
      </c>
    </row>
    <row r="1177" spans="2:8" x14ac:dyDescent="0.35">
      <c r="B1177" t="s">
        <v>1963</v>
      </c>
      <c r="C1177" t="str">
        <f>VLOOKUP(B1177,'NCE EDUC'!$B$13:$F$1284,5,FALSE)</f>
        <v>Microsoft Teams Rooms Pro (Education Faculty Pricing)</v>
      </c>
      <c r="D1177">
        <f>VLOOKUP(B1177,'NCE EDUC'!$B$14:$L$1284,11,0)</f>
        <v>1177.9101123595503</v>
      </c>
      <c r="E1177" t="s">
        <v>894</v>
      </c>
      <c r="F1177" t="str">
        <f>VLOOKUP(B1177,'NCE EDUC'!$B$14:$J$1284,9,0)</f>
        <v>Annual</v>
      </c>
      <c r="G1177" t="str">
        <f>VLOOKUP(B1177,'NCE EDUC'!$B$14:$I$1284,8,0)</f>
        <v>P1YA</v>
      </c>
      <c r="H1177" t="s">
        <v>1821</v>
      </c>
    </row>
    <row r="1178" spans="2:8" x14ac:dyDescent="0.35">
      <c r="B1178" t="s">
        <v>1964</v>
      </c>
      <c r="C1178" t="str">
        <f>VLOOKUP(B1178,'NCE EDUC'!$B$13:$F$1284,5,FALSE)</f>
        <v>Microsoft Teams Shared Devices (Education Faculty Pricing)</v>
      </c>
      <c r="D1178">
        <f>VLOOKUP(B1178,'NCE EDUC'!$B$14:$L$1284,11,0)</f>
        <v>19.35580524344569</v>
      </c>
      <c r="E1178" t="s">
        <v>894</v>
      </c>
      <c r="F1178" t="str">
        <f>VLOOKUP(B1178,'NCE EDUC'!$B$14:$J$1284,9,0)</f>
        <v>Monthly</v>
      </c>
      <c r="G1178" t="str">
        <f>VLOOKUP(B1178,'NCE EDUC'!$B$14:$I$1284,8,0)</f>
        <v>P1YM</v>
      </c>
      <c r="H1178" t="s">
        <v>1821</v>
      </c>
    </row>
    <row r="1179" spans="2:8" x14ac:dyDescent="0.35">
      <c r="B1179" t="s">
        <v>1966</v>
      </c>
      <c r="C1179" t="str">
        <f>VLOOKUP(B1179,'NCE EDUC'!$B$13:$F$1284,5,FALSE)</f>
        <v>Microsoft Teams Shared Devices (Education Faculty Pricing)</v>
      </c>
      <c r="D1179">
        <f>VLOOKUP(B1179,'NCE EDUC'!$B$14:$L$1284,11,0)</f>
        <v>221.17977528089887</v>
      </c>
      <c r="E1179" t="s">
        <v>894</v>
      </c>
      <c r="F1179" t="str">
        <f>VLOOKUP(B1179,'NCE EDUC'!$B$14:$J$1284,9,0)</f>
        <v>Annual</v>
      </c>
      <c r="G1179" t="str">
        <f>VLOOKUP(B1179,'NCE EDUC'!$B$14:$I$1284,8,0)</f>
        <v>P1YA</v>
      </c>
      <c r="H1179" t="s">
        <v>1821</v>
      </c>
    </row>
    <row r="1180" spans="2:8" x14ac:dyDescent="0.35">
      <c r="B1180" t="s">
        <v>1967</v>
      </c>
      <c r="C1180" t="str">
        <f>VLOOKUP(B1180,'NCE EDUC'!$B$13:$F$1284,5,FALSE)</f>
        <v>Office 365 A3 (Education Faculty Pricing)</v>
      </c>
      <c r="D1180">
        <f>VLOOKUP(B1180,'NCE EDUC'!$B$14:$L$1284,11,0)</f>
        <v>20.923220973782772</v>
      </c>
      <c r="E1180" t="s">
        <v>894</v>
      </c>
      <c r="F1180" t="str">
        <f>VLOOKUP(B1180,'NCE EDUC'!$B$14:$J$1284,9,0)</f>
        <v>Monthly</v>
      </c>
      <c r="G1180" t="str">
        <f>VLOOKUP(B1180,'NCE EDUC'!$B$14:$I$1284,8,0)</f>
        <v>P1YM</v>
      </c>
      <c r="H1180" t="s">
        <v>1821</v>
      </c>
    </row>
    <row r="1181" spans="2:8" x14ac:dyDescent="0.35">
      <c r="B1181" t="s">
        <v>1971</v>
      </c>
      <c r="C1181" t="str">
        <f>VLOOKUP(B1181,'NCE EDUC'!$B$13:$F$1284,5,FALSE)</f>
        <v>Office 365 A3 (Education Faculty Pricing)</v>
      </c>
      <c r="D1181">
        <f>VLOOKUP(B1181,'NCE EDUC'!$B$14:$L$1284,11,0)</f>
        <v>239.17977528089887</v>
      </c>
      <c r="E1181" t="s">
        <v>894</v>
      </c>
      <c r="F1181" t="str">
        <f>VLOOKUP(B1181,'NCE EDUC'!$B$14:$J$1284,9,0)</f>
        <v>Annual</v>
      </c>
      <c r="G1181" t="str">
        <f>VLOOKUP(B1181,'NCE EDUC'!$B$14:$I$1284,8,0)</f>
        <v>P1YA</v>
      </c>
      <c r="H1181" t="s">
        <v>1821</v>
      </c>
    </row>
    <row r="1182" spans="2:8" x14ac:dyDescent="0.35">
      <c r="B1182" t="s">
        <v>1972</v>
      </c>
      <c r="C1182" t="str">
        <f>VLOOKUP(B1182,'NCE EDUC'!$B$13:$F$1284,5,FALSE)</f>
        <v>Office 365 A3 (Education Student Pricing)</v>
      </c>
      <c r="D1182">
        <f>VLOOKUP(B1182,'NCE EDUC'!$B$14:$L$1284,11,0)</f>
        <v>16.088014981273407</v>
      </c>
      <c r="E1182" t="s">
        <v>894</v>
      </c>
      <c r="F1182" t="str">
        <f>VLOOKUP(B1182,'NCE EDUC'!$B$14:$J$1284,9,0)</f>
        <v>Monthly</v>
      </c>
      <c r="G1182" t="str">
        <f>VLOOKUP(B1182,'NCE EDUC'!$B$14:$I$1284,8,0)</f>
        <v>P1YM</v>
      </c>
      <c r="H1182" t="s">
        <v>1821</v>
      </c>
    </row>
    <row r="1183" spans="2:8" x14ac:dyDescent="0.35">
      <c r="B1183" t="s">
        <v>1974</v>
      </c>
      <c r="C1183" t="str">
        <f>VLOOKUP(B1183,'NCE EDUC'!$B$13:$F$1284,5,FALSE)</f>
        <v>Office 365 A3 (Education Student Pricing)</v>
      </c>
      <c r="D1183">
        <f>VLOOKUP(B1183,'NCE EDUC'!$B$14:$L$1284,11,0)</f>
        <v>183.88764044943821</v>
      </c>
      <c r="E1183" t="s">
        <v>894</v>
      </c>
      <c r="F1183" t="str">
        <f>VLOOKUP(B1183,'NCE EDUC'!$B$14:$J$1284,9,0)</f>
        <v>Annual</v>
      </c>
      <c r="G1183" t="str">
        <f>VLOOKUP(B1183,'NCE EDUC'!$B$14:$I$1284,8,0)</f>
        <v>P1YA</v>
      </c>
      <c r="H1183" t="s">
        <v>1821</v>
      </c>
    </row>
    <row r="1184" spans="2:8" x14ac:dyDescent="0.35">
      <c r="B1184" t="s">
        <v>1977</v>
      </c>
      <c r="C1184" t="str">
        <f>VLOOKUP(B1184,'NCE EDUC'!$B$13:$F$1284,5,FALSE)</f>
        <v>Power Platform Requests add-on (Education Faculty Pricing)</v>
      </c>
      <c r="D1184">
        <f>VLOOKUP(B1184,'NCE EDUC'!$B$14:$L$1284,11,0)</f>
        <v>211.40168539325842</v>
      </c>
      <c r="E1184" t="s">
        <v>894</v>
      </c>
      <c r="F1184" t="str">
        <f>VLOOKUP(B1184,'NCE EDUC'!$B$14:$J$1284,9,0)</f>
        <v>Monthly</v>
      </c>
      <c r="G1184" t="str">
        <f>VLOOKUP(B1184,'NCE EDUC'!$B$14:$I$1284,8,0)</f>
        <v>P1YM</v>
      </c>
      <c r="H1184" t="s">
        <v>1821</v>
      </c>
    </row>
    <row r="1185" spans="2:8" x14ac:dyDescent="0.35">
      <c r="B1185" t="s">
        <v>1979</v>
      </c>
      <c r="C1185" t="str">
        <f>VLOOKUP(B1185,'NCE EDUC'!$B$13:$F$1284,5,FALSE)</f>
        <v>Power Platform Requests add-on (Education Faculty Pricing)</v>
      </c>
      <c r="D1185">
        <f>VLOOKUP(B1185,'NCE EDUC'!$B$14:$L$1284,11,0)</f>
        <v>2415.9438202247193</v>
      </c>
      <c r="E1185" t="s">
        <v>894</v>
      </c>
      <c r="F1185" t="str">
        <f>VLOOKUP(B1185,'NCE EDUC'!$B$14:$J$1284,9,0)</f>
        <v>Annual</v>
      </c>
      <c r="G1185" t="str">
        <f>VLOOKUP(B1185,'NCE EDUC'!$B$14:$I$1284,8,0)</f>
        <v>P1YA</v>
      </c>
      <c r="H1185" t="s">
        <v>1821</v>
      </c>
    </row>
    <row r="1186" spans="2:8" x14ac:dyDescent="0.35">
      <c r="B1186" t="s">
        <v>1980</v>
      </c>
      <c r="C1186" t="str">
        <f>VLOOKUP(B1186,'NCE EDUC'!$B$13:$F$1284,5,FALSE)</f>
        <v>Power Automate per flow plan (Education Faculty Pricing)</v>
      </c>
      <c r="D1186">
        <f>VLOOKUP(B1186,'NCE EDUC'!$B$14:$L$1284,11,0)</f>
        <v>332.17134831460675</v>
      </c>
      <c r="E1186" t="s">
        <v>894</v>
      </c>
      <c r="F1186" t="str">
        <f>VLOOKUP(B1186,'NCE EDUC'!$B$14:$J$1284,9,0)</f>
        <v>Monthly</v>
      </c>
      <c r="G1186" t="str">
        <f>VLOOKUP(B1186,'NCE EDUC'!$B$14:$I$1284,8,0)</f>
        <v>P1YM</v>
      </c>
      <c r="H1186" t="s">
        <v>1821</v>
      </c>
    </row>
    <row r="1187" spans="2:8" x14ac:dyDescent="0.35">
      <c r="B1187" t="s">
        <v>1982</v>
      </c>
      <c r="C1187" t="str">
        <f>VLOOKUP(B1187,'NCE EDUC'!$B$13:$F$1284,5,FALSE)</f>
        <v>Power Automate per flow plan (Education Faculty Pricing)</v>
      </c>
      <c r="D1187">
        <f>VLOOKUP(B1187,'NCE EDUC'!$B$14:$L$1284,11,0)</f>
        <v>3796.3146067415728</v>
      </c>
      <c r="E1187" t="s">
        <v>894</v>
      </c>
      <c r="F1187" t="str">
        <f>VLOOKUP(B1187,'NCE EDUC'!$B$14:$J$1284,9,0)</f>
        <v>Annual</v>
      </c>
      <c r="G1187" t="str">
        <f>VLOOKUP(B1187,'NCE EDUC'!$B$14:$I$1284,8,0)</f>
        <v>P1YA</v>
      </c>
      <c r="H1187" t="s">
        <v>1821</v>
      </c>
    </row>
    <row r="1188" spans="2:8" x14ac:dyDescent="0.35">
      <c r="B1188" t="s">
        <v>1983</v>
      </c>
      <c r="C1188" t="str">
        <f>VLOOKUP(B1188,'NCE EDUC'!$B$13:$F$1284,5,FALSE)</f>
        <v>Power Automate per user plan (Education Student Pricing)</v>
      </c>
      <c r="D1188">
        <f>VLOOKUP(B1188,'NCE EDUC'!$B$14:$L$1284,11,0)</f>
        <v>36.287453183520604</v>
      </c>
      <c r="E1188" t="s">
        <v>894</v>
      </c>
      <c r="F1188" t="str">
        <f>VLOOKUP(B1188,'NCE EDUC'!$B$14:$J$1284,9,0)</f>
        <v>Monthly</v>
      </c>
      <c r="G1188" t="str">
        <f>VLOOKUP(B1188,'NCE EDUC'!$B$14:$I$1284,8,0)</f>
        <v>P1YM</v>
      </c>
      <c r="H1188" t="s">
        <v>1821</v>
      </c>
    </row>
    <row r="1189" spans="2:8" x14ac:dyDescent="0.35">
      <c r="B1189" t="s">
        <v>1985</v>
      </c>
      <c r="C1189" t="str">
        <f>VLOOKUP(B1189,'NCE EDUC'!$B$13:$F$1284,5,FALSE)</f>
        <v>Power Automate per user plan (Education Student Pricing)</v>
      </c>
      <c r="D1189">
        <f>VLOOKUP(B1189,'NCE EDUC'!$B$14:$L$1284,11,0)</f>
        <v>414.70786516853929</v>
      </c>
      <c r="E1189" t="s">
        <v>894</v>
      </c>
      <c r="F1189" t="str">
        <f>VLOOKUP(B1189,'NCE EDUC'!$B$14:$J$1284,9,0)</f>
        <v>Annual</v>
      </c>
      <c r="G1189" t="str">
        <f>VLOOKUP(B1189,'NCE EDUC'!$B$14:$I$1284,8,0)</f>
        <v>P1YA</v>
      </c>
      <c r="H1189" t="s">
        <v>1821</v>
      </c>
    </row>
    <row r="1190" spans="2:8" x14ac:dyDescent="0.35">
      <c r="B1190" t="s">
        <v>1986</v>
      </c>
      <c r="C1190" t="str">
        <f>VLOOKUP(B1190,'NCE EDUC'!$B$13:$F$1284,5,FALSE)</f>
        <v>Power Automate per user plan (Education Faculty Pricing)</v>
      </c>
      <c r="D1190">
        <f>VLOOKUP(B1190,'NCE EDUC'!$B$14:$L$1284,11,0)</f>
        <v>49.789325842696627</v>
      </c>
      <c r="E1190" t="s">
        <v>894</v>
      </c>
      <c r="F1190" t="str">
        <f>VLOOKUP(B1190,'NCE EDUC'!$B$14:$J$1284,9,0)</f>
        <v>Monthly</v>
      </c>
      <c r="G1190" t="str">
        <f>VLOOKUP(B1190,'NCE EDUC'!$B$14:$I$1284,8,0)</f>
        <v>P1YM</v>
      </c>
      <c r="H1190" t="s">
        <v>1821</v>
      </c>
    </row>
    <row r="1191" spans="2:8" x14ac:dyDescent="0.35">
      <c r="B1191" t="s">
        <v>1988</v>
      </c>
      <c r="C1191" t="str">
        <f>VLOOKUP(B1191,'NCE EDUC'!$B$13:$F$1284,5,FALSE)</f>
        <v>Power Automate per user plan (Education Faculty Pricing)</v>
      </c>
      <c r="D1191">
        <f>VLOOKUP(B1191,'NCE EDUC'!$B$14:$L$1284,11,0)</f>
        <v>569.02247191011236</v>
      </c>
      <c r="E1191" t="s">
        <v>894</v>
      </c>
      <c r="F1191" t="str">
        <f>VLOOKUP(B1191,'NCE EDUC'!$B$14:$J$1284,9,0)</f>
        <v>Annual</v>
      </c>
      <c r="G1191" t="str">
        <f>VLOOKUP(B1191,'NCE EDUC'!$B$14:$I$1284,8,0)</f>
        <v>P1YA</v>
      </c>
      <c r="H1191" t="s">
        <v>1821</v>
      </c>
    </row>
    <row r="1192" spans="2:8" x14ac:dyDescent="0.35">
      <c r="B1192" t="s">
        <v>1989</v>
      </c>
      <c r="C1192" t="str">
        <f>VLOOKUP(B1192,'NCE EDUC'!$B$13:$F$1284,5,FALSE)</f>
        <v>Power Automate unattended RPA add-on (Education Faculty Pricing)</v>
      </c>
      <c r="D1192">
        <f>VLOOKUP(B1192,'NCE EDUC'!$B$14:$L$1284,11,0)</f>
        <v>498.32490636704119</v>
      </c>
      <c r="E1192" t="s">
        <v>894</v>
      </c>
      <c r="F1192" t="str">
        <f>VLOOKUP(B1192,'NCE EDUC'!$B$14:$J$1284,9,0)</f>
        <v>Monthly</v>
      </c>
      <c r="G1192" t="str">
        <f>VLOOKUP(B1192,'NCE EDUC'!$B$14:$I$1284,8,0)</f>
        <v>P1YM</v>
      </c>
      <c r="H1192" t="s">
        <v>1821</v>
      </c>
    </row>
    <row r="1193" spans="2:8" x14ac:dyDescent="0.35">
      <c r="B1193" t="s">
        <v>1991</v>
      </c>
      <c r="C1193" t="str">
        <f>VLOOKUP(B1193,'NCE EDUC'!$B$13:$F$1284,5,FALSE)</f>
        <v>Power Automate unattended RPA add-on (Education Faculty Pricing)</v>
      </c>
      <c r="D1193">
        <f>VLOOKUP(B1193,'NCE EDUC'!$B$14:$L$1284,11,0)</f>
        <v>5695.0674157303365</v>
      </c>
      <c r="E1193" t="s">
        <v>894</v>
      </c>
      <c r="F1193" t="str">
        <f>VLOOKUP(B1193,'NCE EDUC'!$B$14:$J$1284,9,0)</f>
        <v>Annual</v>
      </c>
      <c r="G1193" t="str">
        <f>VLOOKUP(B1193,'NCE EDUC'!$B$14:$I$1284,8,0)</f>
        <v>P1YA</v>
      </c>
      <c r="H1193" t="s">
        <v>1821</v>
      </c>
    </row>
    <row r="1194" spans="2:8" x14ac:dyDescent="0.35">
      <c r="B1194" t="s">
        <v>1992</v>
      </c>
      <c r="C1194" t="str">
        <f>VLOOKUP(B1194,'NCE EDUC'!$B$13:$F$1284,5,FALSE)</f>
        <v>Power BI Premium Per User (Education Faculty Pricing)</v>
      </c>
      <c r="D1194">
        <f>VLOOKUP(B1194,'NCE EDUC'!$B$14:$L$1284,11,0)</f>
        <v>29.027153558052433</v>
      </c>
      <c r="E1194" t="s">
        <v>894</v>
      </c>
      <c r="F1194" t="str">
        <f>VLOOKUP(B1194,'NCE EDUC'!$B$14:$J$1284,9,0)</f>
        <v>Monthly</v>
      </c>
      <c r="G1194" t="str">
        <f>VLOOKUP(B1194,'NCE EDUC'!$B$14:$I$1284,8,0)</f>
        <v>P1YM</v>
      </c>
      <c r="H1194" t="s">
        <v>1821</v>
      </c>
    </row>
    <row r="1195" spans="2:8" x14ac:dyDescent="0.35">
      <c r="B1195" t="s">
        <v>1994</v>
      </c>
      <c r="C1195" t="str">
        <f>VLOOKUP(B1195,'NCE EDUC'!$B$13:$F$1284,5,FALSE)</f>
        <v>Power BI Premium Per User (Education Faculty Pricing)</v>
      </c>
      <c r="D1195">
        <f>VLOOKUP(B1195,'NCE EDUC'!$B$14:$L$1284,11,0)</f>
        <v>331.77528089887636</v>
      </c>
      <c r="E1195" t="s">
        <v>894</v>
      </c>
      <c r="F1195" t="str">
        <f>VLOOKUP(B1195,'NCE EDUC'!$B$14:$J$1284,9,0)</f>
        <v>Annual</v>
      </c>
      <c r="G1195" t="str">
        <f>VLOOKUP(B1195,'NCE EDUC'!$B$14:$I$1284,8,0)</f>
        <v>P1YA</v>
      </c>
      <c r="H1195" t="s">
        <v>1821</v>
      </c>
    </row>
    <row r="1196" spans="2:8" x14ac:dyDescent="0.35">
      <c r="B1196" t="s">
        <v>1996</v>
      </c>
      <c r="C1196" t="str">
        <f>VLOOKUP(B1196,'NCE EDUC'!$B$13:$F$1284,5,FALSE)</f>
        <v>Planner and Project Plan 3 for Faculty (Education Faculty Pricing)</v>
      </c>
      <c r="D1196">
        <f>VLOOKUP(B1196,'NCE EDUC'!$B$14:$L$1284,11,0)</f>
        <v>38.711610486891381</v>
      </c>
      <c r="E1196" t="s">
        <v>894</v>
      </c>
      <c r="F1196" t="str">
        <f>VLOOKUP(B1196,'NCE EDUC'!$B$14:$J$1284,9,0)</f>
        <v>Monthly</v>
      </c>
      <c r="G1196" t="str">
        <f>VLOOKUP(B1196,'NCE EDUC'!$B$14:$I$1284,8,0)</f>
        <v>P1YM</v>
      </c>
      <c r="H1196" t="s">
        <v>1821</v>
      </c>
    </row>
    <row r="1197" spans="2:8" x14ac:dyDescent="0.35">
      <c r="B1197" t="s">
        <v>1998</v>
      </c>
      <c r="C1197" t="str">
        <f>VLOOKUP(B1197,'NCE EDUC'!$B$13:$F$1284,5,FALSE)</f>
        <v>Planner and Project Plan 3 for Faculty (Education Faculty Pricing)</v>
      </c>
      <c r="D1197">
        <f>VLOOKUP(B1197,'NCE EDUC'!$B$14:$L$1284,11,0)</f>
        <v>442.35955056179773</v>
      </c>
      <c r="E1197" t="s">
        <v>894</v>
      </c>
      <c r="F1197" t="str">
        <f>VLOOKUP(B1197,'NCE EDUC'!$B$14:$J$1284,9,0)</f>
        <v>Annual</v>
      </c>
      <c r="G1197" t="str">
        <f>VLOOKUP(B1197,'NCE EDUC'!$B$14:$I$1284,8,0)</f>
        <v>P1YA</v>
      </c>
      <c r="H1197" t="s">
        <v>1821</v>
      </c>
    </row>
    <row r="1198" spans="2:8" x14ac:dyDescent="0.35">
      <c r="B1198" t="s">
        <v>1999</v>
      </c>
      <c r="C1198" t="str">
        <f>VLOOKUP(B1198,'NCE EDUC'!$B$13:$F$1284,5,FALSE)</f>
        <v>Planner and Project Plan 3 for Students (Education Student Pricing)</v>
      </c>
      <c r="D1198">
        <f>VLOOKUP(B1198,'NCE EDUC'!$B$14:$L$1284,11,0)</f>
        <v>29.027153558052433</v>
      </c>
      <c r="E1198" t="s">
        <v>894</v>
      </c>
      <c r="F1198" t="str">
        <f>VLOOKUP(B1198,'NCE EDUC'!$B$14:$J$1284,9,0)</f>
        <v>Monthly</v>
      </c>
      <c r="G1198" t="str">
        <f>VLOOKUP(B1198,'NCE EDUC'!$B$14:$I$1284,8,0)</f>
        <v>P1YM</v>
      </c>
      <c r="H1198" t="s">
        <v>1821</v>
      </c>
    </row>
    <row r="1199" spans="2:8" x14ac:dyDescent="0.35">
      <c r="B1199" t="s">
        <v>2001</v>
      </c>
      <c r="C1199" t="str">
        <f>VLOOKUP(B1199,'NCE EDUC'!$B$13:$F$1284,5,FALSE)</f>
        <v>Planner and Project Plan 3 for Students (Education Student Pricing)</v>
      </c>
      <c r="D1199">
        <f>VLOOKUP(B1199,'NCE EDUC'!$B$14:$L$1284,11,0)</f>
        <v>331.77528089887636</v>
      </c>
      <c r="E1199" t="s">
        <v>894</v>
      </c>
      <c r="F1199" t="str">
        <f>VLOOKUP(B1199,'NCE EDUC'!$B$14:$J$1284,9,0)</f>
        <v>Annual</v>
      </c>
      <c r="G1199" t="str">
        <f>VLOOKUP(B1199,'NCE EDUC'!$B$14:$I$1284,8,0)</f>
        <v>P1YA</v>
      </c>
      <c r="H1199" t="s">
        <v>1821</v>
      </c>
    </row>
    <row r="1200" spans="2:8" x14ac:dyDescent="0.35">
      <c r="B1200" t="s">
        <v>2002</v>
      </c>
      <c r="C1200" t="e">
        <f>VLOOKUP(B1200,'NCE EDUC'!$B$13:$F$1284,5,FALSE)</f>
        <v>#N/A</v>
      </c>
      <c r="D1200" t="e">
        <f>VLOOKUP(B1200,'NCE EDUC'!$B$14:$L$1284,11,0)</f>
        <v>#N/A</v>
      </c>
      <c r="E1200" t="s">
        <v>894</v>
      </c>
      <c r="F1200" t="e">
        <f>VLOOKUP(B1200,'NCE EDUC'!$B$14:$J$1284,9,0)</f>
        <v>#N/A</v>
      </c>
      <c r="G1200" t="e">
        <f>VLOOKUP(B1200,'NCE EDUC'!$B$14:$I$1284,8,0)</f>
        <v>#N/A</v>
      </c>
      <c r="H1200" t="s">
        <v>1821</v>
      </c>
    </row>
    <row r="1201" spans="2:8" x14ac:dyDescent="0.35">
      <c r="B1201" t="s">
        <v>2003</v>
      </c>
      <c r="C1201" t="e">
        <f>VLOOKUP(B1201,'NCE EDUC'!$B$13:$F$1284,5,FALSE)</f>
        <v>#N/A</v>
      </c>
      <c r="D1201" t="e">
        <f>VLOOKUP(B1201,'NCE EDUC'!$B$14:$L$1284,11,0)</f>
        <v>#N/A</v>
      </c>
      <c r="E1201" t="s">
        <v>894</v>
      </c>
      <c r="F1201" t="e">
        <f>VLOOKUP(B1201,'NCE EDUC'!$B$14:$J$1284,9,0)</f>
        <v>#N/A</v>
      </c>
      <c r="G1201" t="e">
        <f>VLOOKUP(B1201,'NCE EDUC'!$B$14:$I$1284,8,0)</f>
        <v>#N/A</v>
      </c>
      <c r="H1201" t="s">
        <v>1821</v>
      </c>
    </row>
    <row r="1202" spans="2:8" x14ac:dyDescent="0.35">
      <c r="B1202" t="s">
        <v>2004</v>
      </c>
      <c r="C1202" t="str">
        <f>VLOOKUP(B1202,'NCE EDUC'!$B$13:$F$1284,5,FALSE)</f>
        <v>Universal Print (Education Faculty Pricing)</v>
      </c>
      <c r="D1202">
        <f>VLOOKUP(B1202,'NCE EDUC'!$B$14:$L$1284,11,0)</f>
        <v>5.1704119850187267</v>
      </c>
      <c r="E1202" t="s">
        <v>894</v>
      </c>
      <c r="F1202" t="str">
        <f>VLOOKUP(B1202,'NCE EDUC'!$B$14:$J$1284,9,0)</f>
        <v>Monthly</v>
      </c>
      <c r="G1202" t="str">
        <f>VLOOKUP(B1202,'NCE EDUC'!$B$14:$I$1284,8,0)</f>
        <v>P1YM</v>
      </c>
      <c r="H1202" t="s">
        <v>1821</v>
      </c>
    </row>
    <row r="1203" spans="2:8" x14ac:dyDescent="0.35">
      <c r="B1203" t="s">
        <v>2006</v>
      </c>
      <c r="C1203" t="str">
        <f>VLOOKUP(B1203,'NCE EDUC'!$B$13:$F$1284,5,FALSE)</f>
        <v>Universal Print (Education Faculty Pricing)</v>
      </c>
      <c r="D1203">
        <f>VLOOKUP(B1203,'NCE EDUC'!$B$14:$L$1284,11,0)</f>
        <v>59.157303370786515</v>
      </c>
      <c r="E1203" t="s">
        <v>894</v>
      </c>
      <c r="F1203" t="str">
        <f>VLOOKUP(B1203,'NCE EDUC'!$B$14:$J$1284,9,0)</f>
        <v>Annual</v>
      </c>
      <c r="G1203" t="str">
        <f>VLOOKUP(B1203,'NCE EDUC'!$B$14:$I$1284,8,0)</f>
        <v>P1YA</v>
      </c>
      <c r="H1203" t="s">
        <v>1821</v>
      </c>
    </row>
    <row r="1204" spans="2:8" x14ac:dyDescent="0.35">
      <c r="B1204" t="s">
        <v>2007</v>
      </c>
      <c r="C1204" t="str">
        <f>VLOOKUP(B1204,'NCE EDUC'!$B$13:$F$1284,5,FALSE)</f>
        <v>Universal Print volume add-on (500 jobs) (Education Faculty Pricing)</v>
      </c>
      <c r="D1204">
        <f>VLOOKUP(B1204,'NCE EDUC'!$B$14:$L$1284,11,0)</f>
        <v>48.276217228464418</v>
      </c>
      <c r="E1204" t="s">
        <v>894</v>
      </c>
      <c r="F1204" t="str">
        <f>VLOOKUP(B1204,'NCE EDUC'!$B$14:$J$1284,9,0)</f>
        <v>Monthly</v>
      </c>
      <c r="G1204" t="str">
        <f>VLOOKUP(B1204,'NCE EDUC'!$B$14:$I$1284,8,0)</f>
        <v>P1YM</v>
      </c>
      <c r="H1204" t="s">
        <v>1821</v>
      </c>
    </row>
    <row r="1205" spans="2:8" x14ac:dyDescent="0.35">
      <c r="B1205" t="s">
        <v>2009</v>
      </c>
      <c r="C1205" t="str">
        <f>VLOOKUP(B1205,'NCE EDUC'!$B$13:$F$1284,5,FALSE)</f>
        <v>Universal Print volume add-on (500 jobs) (Education Faculty Pricing)</v>
      </c>
      <c r="D1205">
        <f>VLOOKUP(B1205,'NCE EDUC'!$B$14:$L$1284,11,0)</f>
        <v>551.67415730337075</v>
      </c>
      <c r="E1205" t="s">
        <v>894</v>
      </c>
      <c r="F1205" t="str">
        <f>VLOOKUP(B1205,'NCE EDUC'!$B$14:$J$1284,9,0)</f>
        <v>Annual</v>
      </c>
      <c r="G1205" t="str">
        <f>VLOOKUP(B1205,'NCE EDUC'!$B$14:$I$1284,8,0)</f>
        <v>P1YA</v>
      </c>
      <c r="H1205" t="s">
        <v>1821</v>
      </c>
    </row>
    <row r="1206" spans="2:8" x14ac:dyDescent="0.35">
      <c r="B1206" t="s">
        <v>2010</v>
      </c>
      <c r="C1206" t="str">
        <f>VLOOKUP(B1206,'NCE EDUC'!$B$13:$F$1284,5,FALSE)</f>
        <v>Universal Print volume add-on (500 jobs) - Windows (Education Faculty Pricing)</v>
      </c>
      <c r="D1206">
        <f>VLOOKUP(B1206,'NCE EDUC'!$B$14:$L$1284,11,0)</f>
        <v>48.276217228464418</v>
      </c>
      <c r="E1206" t="s">
        <v>894</v>
      </c>
      <c r="F1206" t="str">
        <f>VLOOKUP(B1206,'NCE EDUC'!$B$14:$J$1284,9,0)</f>
        <v>Monthly</v>
      </c>
      <c r="G1206" t="str">
        <f>VLOOKUP(B1206,'NCE EDUC'!$B$14:$I$1284,8,0)</f>
        <v>P1YM</v>
      </c>
      <c r="H1206" t="s">
        <v>1821</v>
      </c>
    </row>
    <row r="1207" spans="2:8" x14ac:dyDescent="0.35">
      <c r="B1207" t="s">
        <v>2012</v>
      </c>
      <c r="C1207" t="str">
        <f>VLOOKUP(B1207,'NCE EDUC'!$B$13:$F$1284,5,FALSE)</f>
        <v>Universal Print volume add-on (500 jobs) - Windows (Education Faculty Pricing)</v>
      </c>
      <c r="D1207">
        <f>VLOOKUP(B1207,'NCE EDUC'!$B$14:$L$1284,11,0)</f>
        <v>551.67415730337075</v>
      </c>
      <c r="E1207" t="s">
        <v>894</v>
      </c>
      <c r="F1207" t="str">
        <f>VLOOKUP(B1207,'NCE EDUC'!$B$14:$J$1284,9,0)</f>
        <v>Annual</v>
      </c>
      <c r="G1207" t="str">
        <f>VLOOKUP(B1207,'NCE EDUC'!$B$14:$I$1284,8,0)</f>
        <v>P1YA</v>
      </c>
      <c r="H1207" t="s">
        <v>1821</v>
      </c>
    </row>
    <row r="1208" spans="2:8" x14ac:dyDescent="0.35">
      <c r="B1208" t="s">
        <v>2013</v>
      </c>
      <c r="C1208" t="str">
        <f>VLOOKUP(B1208,'NCE EDUC'!$B$13:$F$1284,5,FALSE)</f>
        <v>Universal Print (Education Student Pricing)</v>
      </c>
      <c r="D1208">
        <f>VLOOKUP(B1208,'NCE EDUC'!$B$14:$L$1284,11,0)</f>
        <v>3.8305243445692878</v>
      </c>
      <c r="E1208" t="s">
        <v>894</v>
      </c>
      <c r="F1208" t="str">
        <f>VLOOKUP(B1208,'NCE EDUC'!$B$14:$J$1284,9,0)</f>
        <v>Monthly</v>
      </c>
      <c r="G1208" t="str">
        <f>VLOOKUP(B1208,'NCE EDUC'!$B$14:$I$1284,8,0)</f>
        <v>P1YM</v>
      </c>
      <c r="H1208" t="s">
        <v>1821</v>
      </c>
    </row>
    <row r="1209" spans="2:8" x14ac:dyDescent="0.35">
      <c r="B1209" t="s">
        <v>2015</v>
      </c>
      <c r="C1209" t="str">
        <f>VLOOKUP(B1209,'NCE EDUC'!$B$13:$F$1284,5,FALSE)</f>
        <v>Universal Print (Education Student Pricing)</v>
      </c>
      <c r="D1209">
        <f>VLOOKUP(B1209,'NCE EDUC'!$B$14:$L$1284,11,0)</f>
        <v>43.730337078651687</v>
      </c>
      <c r="E1209" t="s">
        <v>894</v>
      </c>
      <c r="F1209" t="str">
        <f>VLOOKUP(B1209,'NCE EDUC'!$B$14:$J$1284,9,0)</f>
        <v>Annual</v>
      </c>
      <c r="G1209" t="str">
        <f>VLOOKUP(B1209,'NCE EDUC'!$B$14:$I$1284,8,0)</f>
        <v>P1YA</v>
      </c>
      <c r="H1209" t="s">
        <v>1821</v>
      </c>
    </row>
    <row r="1210" spans="2:8" x14ac:dyDescent="0.35">
      <c r="B1210" t="s">
        <v>2016</v>
      </c>
      <c r="C1210" t="str">
        <f>VLOOKUP(B1210,'NCE EDUC'!$B$13:$F$1284,5,FALSE)</f>
        <v>Windows 10/11 Enterprise A3 (Education Student Pricing)</v>
      </c>
      <c r="D1210">
        <f>VLOOKUP(B1210,'NCE EDUC'!$B$14:$L$1284,11,0)</f>
        <v>10.353932584269662</v>
      </c>
      <c r="E1210" t="s">
        <v>894</v>
      </c>
      <c r="F1210" t="str">
        <f>VLOOKUP(B1210,'NCE EDUC'!$B$14:$J$1284,9,0)</f>
        <v>Monthly</v>
      </c>
      <c r="G1210" t="str">
        <f>VLOOKUP(B1210,'NCE EDUC'!$B$14:$I$1284,8,0)</f>
        <v>P1YM</v>
      </c>
      <c r="H1210" t="s">
        <v>1821</v>
      </c>
    </row>
    <row r="1211" spans="2:8" x14ac:dyDescent="0.35">
      <c r="B1211" t="s">
        <v>2018</v>
      </c>
      <c r="C1211" t="str">
        <f>VLOOKUP(B1211,'NCE EDUC'!$B$13:$F$1284,5,FALSE)</f>
        <v>Windows 10/11 Enterprise A3 (Education Student Pricing)</v>
      </c>
      <c r="D1211">
        <f>VLOOKUP(B1211,'NCE EDUC'!$B$14:$L$1284,11,0)</f>
        <v>118.31460674157303</v>
      </c>
      <c r="E1211" t="s">
        <v>894</v>
      </c>
      <c r="F1211" t="str">
        <f>VLOOKUP(B1211,'NCE EDUC'!$B$14:$J$1284,9,0)</f>
        <v>Annual</v>
      </c>
      <c r="G1211" t="str">
        <f>VLOOKUP(B1211,'NCE EDUC'!$B$14:$I$1284,8,0)</f>
        <v>P1YA</v>
      </c>
      <c r="H1211" t="s">
        <v>1821</v>
      </c>
    </row>
    <row r="1212" spans="2:8" x14ac:dyDescent="0.35">
      <c r="B1212" t="s">
        <v>2019</v>
      </c>
      <c r="C1212" t="str">
        <f>VLOOKUP(B1212,'NCE EDUC'!$B$13:$F$1284,5,FALSE)</f>
        <v>Windows 10/11 Enterprise A3 (Education Faculty Pricing)</v>
      </c>
      <c r="D1212">
        <f>VLOOKUP(B1212,'NCE EDUC'!$B$14:$L$1284,11,0)</f>
        <v>14.172284644194759</v>
      </c>
      <c r="E1212" t="s">
        <v>894</v>
      </c>
      <c r="F1212" t="str">
        <f>VLOOKUP(B1212,'NCE EDUC'!$B$14:$J$1284,9,0)</f>
        <v>Monthly</v>
      </c>
      <c r="G1212" t="str">
        <f>VLOOKUP(B1212,'NCE EDUC'!$B$14:$I$1284,8,0)</f>
        <v>P1YM</v>
      </c>
      <c r="H1212" t="s">
        <v>1821</v>
      </c>
    </row>
    <row r="1213" spans="2:8" x14ac:dyDescent="0.35">
      <c r="B1213" t="s">
        <v>2021</v>
      </c>
      <c r="C1213" t="str">
        <f>VLOOKUP(B1213,'NCE EDUC'!$B$13:$F$1284,5,FALSE)</f>
        <v>Windows 10/11 Enterprise A3 (Education Faculty Pricing)</v>
      </c>
      <c r="D1213">
        <f>VLOOKUP(B1213,'NCE EDUC'!$B$14:$L$1284,11,0)</f>
        <v>162.02247191011236</v>
      </c>
      <c r="E1213" t="s">
        <v>894</v>
      </c>
      <c r="F1213" t="str">
        <f>VLOOKUP(B1213,'NCE EDUC'!$B$14:$J$1284,9,0)</f>
        <v>Annual</v>
      </c>
      <c r="G1213" t="str">
        <f>VLOOKUP(B1213,'NCE EDUC'!$B$14:$I$1284,8,0)</f>
        <v>P1YA</v>
      </c>
      <c r="H1213" t="s">
        <v>1821</v>
      </c>
    </row>
    <row r="1214" spans="2:8" x14ac:dyDescent="0.35">
      <c r="B1214" t="s">
        <v>2024</v>
      </c>
      <c r="C1214" t="str">
        <f>VLOOKUP(B1214,'NCE EDUC'!$B$13:$F$1284,5,FALSE)</f>
        <v>Windows 10/11 Enterprise A5 (Education Faculty Pricing)</v>
      </c>
      <c r="D1214">
        <f>VLOOKUP(B1214,'NCE EDUC'!$B$14:$L$1284,11,0)</f>
        <v>40.614232209737828</v>
      </c>
      <c r="E1214" t="s">
        <v>894</v>
      </c>
      <c r="F1214" t="str">
        <f>VLOOKUP(B1214,'NCE EDUC'!$B$14:$J$1284,9,0)</f>
        <v>Monthly</v>
      </c>
      <c r="G1214" t="str">
        <f>VLOOKUP(B1214,'NCE EDUC'!$B$14:$I$1284,8,0)</f>
        <v>P1YM</v>
      </c>
      <c r="H1214" t="s">
        <v>1821</v>
      </c>
    </row>
    <row r="1215" spans="2:8" x14ac:dyDescent="0.35">
      <c r="B1215" t="s">
        <v>2026</v>
      </c>
      <c r="C1215" t="str">
        <f>VLOOKUP(B1215,'NCE EDUC'!$B$13:$F$1284,5,FALSE)</f>
        <v>Windows 10/11 Enterprise A5 (Education Faculty Pricing)</v>
      </c>
      <c r="D1215">
        <f>VLOOKUP(B1215,'NCE EDUC'!$B$14:$L$1284,11,0)</f>
        <v>464.22471910112364</v>
      </c>
      <c r="E1215" t="s">
        <v>894</v>
      </c>
      <c r="F1215" t="str">
        <f>VLOOKUP(B1215,'NCE EDUC'!$B$14:$J$1284,9,0)</f>
        <v>Annual</v>
      </c>
      <c r="G1215" t="str">
        <f>VLOOKUP(B1215,'NCE EDUC'!$B$14:$I$1284,8,0)</f>
        <v>P1YA</v>
      </c>
      <c r="H1215" t="s">
        <v>1821</v>
      </c>
    </row>
    <row r="1216" spans="2:8" x14ac:dyDescent="0.35">
      <c r="B1216" t="s">
        <v>2027</v>
      </c>
      <c r="C1216" t="str">
        <f>VLOOKUP(B1216,'NCE EDUC'!$B$13:$F$1284,5,FALSE)</f>
        <v>Windows 10/11 Enterprise A5 (Education Student Pricing)</v>
      </c>
      <c r="D1216">
        <f>VLOOKUP(B1216,'NCE EDUC'!$B$14:$L$1284,11,0)</f>
        <v>36.676029962546814</v>
      </c>
      <c r="E1216" t="s">
        <v>894</v>
      </c>
      <c r="F1216" t="str">
        <f>VLOOKUP(B1216,'NCE EDUC'!$B$14:$J$1284,9,0)</f>
        <v>Monthly</v>
      </c>
      <c r="G1216" t="str">
        <f>VLOOKUP(B1216,'NCE EDUC'!$B$14:$I$1284,8,0)</f>
        <v>P1YM</v>
      </c>
      <c r="H1216" t="s">
        <v>1821</v>
      </c>
    </row>
    <row r="1217" spans="2:8" x14ac:dyDescent="0.35">
      <c r="B1217" t="s">
        <v>2029</v>
      </c>
      <c r="C1217" t="str">
        <f>VLOOKUP(B1217,'NCE EDUC'!$B$13:$F$1284,5,FALSE)</f>
        <v>Windows 10/11 Enterprise A5 (Education Student Pricing)</v>
      </c>
      <c r="D1217">
        <f>VLOOKUP(B1217,'NCE EDUC'!$B$14:$L$1284,11,0)</f>
        <v>419.21348314606746</v>
      </c>
      <c r="E1217" t="s">
        <v>894</v>
      </c>
      <c r="F1217" t="str">
        <f>VLOOKUP(B1217,'NCE EDUC'!$B$14:$J$1284,9,0)</f>
        <v>Annual</v>
      </c>
      <c r="G1217" t="str">
        <f>VLOOKUP(B1217,'NCE EDUC'!$B$14:$I$1284,8,0)</f>
        <v>P1YA</v>
      </c>
      <c r="H1217" t="s">
        <v>1821</v>
      </c>
    </row>
    <row r="1218" spans="2:8" hidden="1" x14ac:dyDescent="0.35">
      <c r="B1218" t="s">
        <v>1824</v>
      </c>
      <c r="C1218" t="str">
        <f>VLOOKUP(B1218,NCE!$B$13:$H$1145,7,FALSE)</f>
        <v>Dataverse Database Capacity add-on Tier 2 (Min 1000GB)</v>
      </c>
      <c r="D1218">
        <f>VLOOKUP(B1218,NCE!$B$14:$L$1145,11,0)</f>
        <v>181.22191011235955</v>
      </c>
      <c r="E1218" t="s">
        <v>894</v>
      </c>
      <c r="F1218" t="str">
        <f>IFERROR(VLOOKUP(B1218,NCE!$B$14:$J$1145,9,0),"")</f>
        <v>Monthly</v>
      </c>
      <c r="G1218" t="str">
        <f>VLOOKUP(B1218,NCE!$B$14:$I$1145,8,0)</f>
        <v>P1YM</v>
      </c>
      <c r="H1218" t="s">
        <v>12</v>
      </c>
    </row>
    <row r="1219" spans="2:8" hidden="1" x14ac:dyDescent="0.35">
      <c r="B1219" t="s">
        <v>1825</v>
      </c>
      <c r="C1219" t="str">
        <f>VLOOKUP(B1219,NCE!$B$13:$H$1145,7,FALSE)</f>
        <v>Dataverse Database Capacity add-on Tier 2 (Min 1000GB)</v>
      </c>
      <c r="D1219">
        <f>VLOOKUP(B1219,NCE!$B$14:$L$1145,11,0)</f>
        <v>207.11235955056182</v>
      </c>
      <c r="E1219" t="s">
        <v>894</v>
      </c>
      <c r="F1219" t="str">
        <f>IFERROR(VLOOKUP(B1219,NCE!$B$14:$J$1145,9,0),"")</f>
        <v>Monthly</v>
      </c>
      <c r="G1219" t="str">
        <f>VLOOKUP(B1219,NCE!$B$14:$I$1145,8,0)</f>
        <v>P1MM</v>
      </c>
      <c r="H1219" t="s">
        <v>12</v>
      </c>
    </row>
    <row r="1220" spans="2:8" hidden="1" x14ac:dyDescent="0.35">
      <c r="B1220" t="s">
        <v>1826</v>
      </c>
      <c r="C1220" t="str">
        <f>VLOOKUP(B1220,NCE!$B$13:$H$1145,7,FALSE)</f>
        <v>Dataverse Database Capacity add-on Tier 2 (Min 1000GB)</v>
      </c>
      <c r="D1220">
        <f>VLOOKUP(B1220,NCE!$B$14:$L$1145,11,0)</f>
        <v>2071.1460674157302</v>
      </c>
      <c r="E1220" t="s">
        <v>894</v>
      </c>
      <c r="F1220" t="str">
        <f>IFERROR(VLOOKUP(B1220,NCE!$B$14:$J$1145,9,0),"")</f>
        <v>Annual</v>
      </c>
      <c r="G1220" t="str">
        <f>VLOOKUP(B1220,NCE!$B$14:$I$1145,8,0)</f>
        <v>P1YA</v>
      </c>
      <c r="H1220" t="s">
        <v>12</v>
      </c>
    </row>
    <row r="1221" spans="2:8" hidden="1" x14ac:dyDescent="0.35">
      <c r="B1221" t="s">
        <v>1827</v>
      </c>
      <c r="C1221" t="str">
        <f>VLOOKUP(B1221,NCE!$B$13:$H$1145,7,FALSE)</f>
        <v>Dynamics 365 Finance Premium</v>
      </c>
      <c r="D1221">
        <f>VLOOKUP(B1221,NCE!$B$14:$L$1145,11,0)</f>
        <v>1691.1460674157304</v>
      </c>
      <c r="E1221" t="s">
        <v>894</v>
      </c>
      <c r="F1221" t="str">
        <f>IFERROR(VLOOKUP(B1221,NCE!$B$14:$J$1145,9,0),"")</f>
        <v>Monthly</v>
      </c>
      <c r="G1221" t="str">
        <f>VLOOKUP(B1221,NCE!$B$14:$I$1145,8,0)</f>
        <v>P1YM</v>
      </c>
      <c r="H1221" t="s">
        <v>12</v>
      </c>
    </row>
    <row r="1222" spans="2:8" hidden="1" x14ac:dyDescent="0.35">
      <c r="B1222" t="s">
        <v>1828</v>
      </c>
      <c r="C1222" t="str">
        <f>VLOOKUP(B1222,NCE!$B$13:$H$1145,7,FALSE)</f>
        <v>Dynamics 365 Finance Premium</v>
      </c>
      <c r="D1222">
        <f>VLOOKUP(B1222,NCE!$B$14:$L$1145,11,0)</f>
        <v>1932.7415730337079</v>
      </c>
      <c r="E1222" t="s">
        <v>894</v>
      </c>
      <c r="F1222" t="str">
        <f>IFERROR(VLOOKUP(B1222,NCE!$B$14:$J$1145,9,0),"")</f>
        <v>Monthly</v>
      </c>
      <c r="G1222" t="str">
        <f>VLOOKUP(B1222,NCE!$B$14:$I$1145,8,0)</f>
        <v>P1MM</v>
      </c>
      <c r="H1222" t="s">
        <v>12</v>
      </c>
    </row>
    <row r="1223" spans="2:8" hidden="1" x14ac:dyDescent="0.35">
      <c r="B1223" t="s">
        <v>1829</v>
      </c>
      <c r="C1223" t="str">
        <f>VLOOKUP(B1223,NCE!$B$13:$H$1145,7,FALSE)</f>
        <v>Dynamics 365 Finance Premium</v>
      </c>
      <c r="D1223">
        <f>VLOOKUP(B1223,NCE!$B$14:$L$1145,11,0)</f>
        <v>19327.370786516854</v>
      </c>
      <c r="E1223" t="s">
        <v>894</v>
      </c>
      <c r="F1223" t="str">
        <f>IFERROR(VLOOKUP(B1223,NCE!$B$14:$J$1145,9,0),"")</f>
        <v>Annual</v>
      </c>
      <c r="G1223" t="str">
        <f>VLOOKUP(B1223,NCE!$B$14:$I$1145,8,0)</f>
        <v>P1YA</v>
      </c>
      <c r="H1223" t="s">
        <v>12</v>
      </c>
    </row>
    <row r="1224" spans="2:8" hidden="1" x14ac:dyDescent="0.35">
      <c r="B1224" t="s">
        <v>1830</v>
      </c>
      <c r="C1224" t="str">
        <f>VLOOKUP(B1224,NCE!$B$13:$H$1145,7,FALSE)</f>
        <v>Dynamics 365 Operations - Database Capacity Tier 2 (Min 1000GB)</v>
      </c>
      <c r="D1224">
        <f>VLOOKUP(B1224,NCE!$B$14:$L$1145,11,0)</f>
        <v>169.14044943820224</v>
      </c>
      <c r="E1224" t="s">
        <v>894</v>
      </c>
      <c r="F1224" t="str">
        <f>IFERROR(VLOOKUP(B1224,NCE!$B$14:$J$1145,9,0),"")</f>
        <v>Monthly</v>
      </c>
      <c r="G1224" t="str">
        <f>VLOOKUP(B1224,NCE!$B$14:$I$1145,8,0)</f>
        <v>P1YM</v>
      </c>
      <c r="H1224" t="s">
        <v>12</v>
      </c>
    </row>
    <row r="1225" spans="2:8" hidden="1" x14ac:dyDescent="0.35">
      <c r="B1225" t="s">
        <v>1831</v>
      </c>
      <c r="C1225" t="str">
        <f>VLOOKUP(B1225,NCE!$B$13:$H$1145,7,FALSE)</f>
        <v>Dynamics 365 Operations - Database Capacity Tier 2 (Min 1000GB)</v>
      </c>
      <c r="D1225">
        <f>VLOOKUP(B1225,NCE!$B$14:$L$1145,11,0)</f>
        <v>193.30337078651684</v>
      </c>
      <c r="E1225" t="s">
        <v>894</v>
      </c>
      <c r="F1225" t="str">
        <f>IFERROR(VLOOKUP(B1225,NCE!$B$14:$J$1145,9,0),"")</f>
        <v>Monthly</v>
      </c>
      <c r="G1225" t="str">
        <f>VLOOKUP(B1225,NCE!$B$14:$I$1145,8,0)</f>
        <v>P1MM</v>
      </c>
      <c r="H1225" t="s">
        <v>12</v>
      </c>
    </row>
    <row r="1226" spans="2:8" hidden="1" x14ac:dyDescent="0.35">
      <c r="B1226" t="s">
        <v>1832</v>
      </c>
      <c r="C1226" t="str">
        <f>VLOOKUP(B1226,NCE!$B$13:$H$1145,7,FALSE)</f>
        <v>Dynamics 365 Operations - Database Capacity Tier 2 (Min 1000GB)</v>
      </c>
      <c r="D1226">
        <f>VLOOKUP(B1226,NCE!$B$14:$L$1145,11,0)</f>
        <v>1933.0786516853932</v>
      </c>
      <c r="E1226" t="s">
        <v>894</v>
      </c>
      <c r="F1226" t="str">
        <f>IFERROR(VLOOKUP(B1226,NCE!$B$14:$J$1145,9,0),"")</f>
        <v>Annual</v>
      </c>
      <c r="G1226" t="str">
        <f>VLOOKUP(B1226,NCE!$B$14:$I$1145,8,0)</f>
        <v>P1YA</v>
      </c>
      <c r="H1226" t="s">
        <v>12</v>
      </c>
    </row>
    <row r="1227" spans="2:8" x14ac:dyDescent="0.35">
      <c r="B1227" t="s">
        <v>2030</v>
      </c>
      <c r="C1227" t="s">
        <v>809</v>
      </c>
      <c r="D1227">
        <f>VLOOKUP(B1227,Tabela8[[PN Pro Rata]:[Coluna1]],4,0)</f>
        <v>0</v>
      </c>
      <c r="E1227" t="s">
        <v>1642</v>
      </c>
    </row>
    <row r="1228" spans="2:8" x14ac:dyDescent="0.35">
      <c r="B1228" t="s">
        <v>2031</v>
      </c>
      <c r="C1228" t="s">
        <v>809</v>
      </c>
      <c r="D1228">
        <f>VLOOKUP(B1228,Tabela8[[PN Pro Rata]:[Coluna1]],4,0)</f>
        <v>0</v>
      </c>
      <c r="E1228" t="s">
        <v>1642</v>
      </c>
    </row>
    <row r="1229" spans="2:8" x14ac:dyDescent="0.35">
      <c r="B1229" t="s">
        <v>2032</v>
      </c>
      <c r="C1229" t="s">
        <v>809</v>
      </c>
      <c r="D1229">
        <f>VLOOKUP(B1229,Tabela8[[PN Pro Rata]:[Coluna1]],4,0)</f>
        <v>0</v>
      </c>
      <c r="E1229" t="s">
        <v>1642</v>
      </c>
    </row>
    <row r="1230" spans="2:8" x14ac:dyDescent="0.35">
      <c r="B1230" t="s">
        <v>2033</v>
      </c>
      <c r="C1230" t="s">
        <v>809</v>
      </c>
      <c r="D1230">
        <f>VLOOKUP(B1230,Tabela8[[PN Pro Rata]:[Coluna1]],4,0)</f>
        <v>0</v>
      </c>
      <c r="E1230" t="s">
        <v>1642</v>
      </c>
    </row>
    <row r="1231" spans="2:8" x14ac:dyDescent="0.35">
      <c r="B1231" t="s">
        <v>2034</v>
      </c>
      <c r="C1231" t="s">
        <v>809</v>
      </c>
      <c r="D1231">
        <f>VLOOKUP(B1231,Tabela8[[PN Pro Rata]:[Coluna1]],4,0)</f>
        <v>0</v>
      </c>
      <c r="E1231" t="s">
        <v>1642</v>
      </c>
    </row>
    <row r="1232" spans="2:8" x14ac:dyDescent="0.35">
      <c r="B1232" t="s">
        <v>2035</v>
      </c>
      <c r="C1232" t="s">
        <v>809</v>
      </c>
      <c r="D1232">
        <f>VLOOKUP(B1232,Tabela8[[PN Pro Rata]:[Coluna1]],4,0)</f>
        <v>0</v>
      </c>
      <c r="E1232" t="s">
        <v>1642</v>
      </c>
    </row>
    <row r="1233" spans="2:8" x14ac:dyDescent="0.35">
      <c r="B1233" t="s">
        <v>2036</v>
      </c>
      <c r="C1233" t="s">
        <v>809</v>
      </c>
      <c r="D1233">
        <f>VLOOKUP(B1233,Tabela8[[PN Pro Rata]:[Coluna1]],4,0)</f>
        <v>0</v>
      </c>
      <c r="E1233" t="s">
        <v>1642</v>
      </c>
    </row>
    <row r="1234" spans="2:8" x14ac:dyDescent="0.35">
      <c r="B1234" t="s">
        <v>2037</v>
      </c>
      <c r="C1234" t="s">
        <v>809</v>
      </c>
      <c r="D1234">
        <f>VLOOKUP(B1234,Tabela8[[PN Pro Rata]:[Coluna1]],4,0)</f>
        <v>0</v>
      </c>
      <c r="E1234" t="s">
        <v>1642</v>
      </c>
    </row>
    <row r="1235" spans="2:8" x14ac:dyDescent="0.35">
      <c r="B1235" t="s">
        <v>2038</v>
      </c>
      <c r="C1235" t="s">
        <v>809</v>
      </c>
      <c r="D1235">
        <f>VLOOKUP(B1235,Tabela8[[PN Pro Rata]:[Coluna1]],4,0)</f>
        <v>0</v>
      </c>
      <c r="E1235" t="s">
        <v>1642</v>
      </c>
    </row>
    <row r="1236" spans="2:8" x14ac:dyDescent="0.35">
      <c r="B1236" t="s">
        <v>2039</v>
      </c>
      <c r="C1236" t="s">
        <v>809</v>
      </c>
      <c r="D1236">
        <f>VLOOKUP(B1236,Tabela8[[PN Pro Rata]:[Coluna1]],4,0)</f>
        <v>0</v>
      </c>
      <c r="E1236" t="s">
        <v>1642</v>
      </c>
    </row>
    <row r="1237" spans="2:8" x14ac:dyDescent="0.35">
      <c r="B1237" t="s">
        <v>2040</v>
      </c>
      <c r="C1237" t="s">
        <v>809</v>
      </c>
      <c r="D1237">
        <f>VLOOKUP(B1237,Tabela8[[PN Pro Rata]:[Coluna1]],4,0)</f>
        <v>0</v>
      </c>
      <c r="E1237" t="s">
        <v>1642</v>
      </c>
    </row>
    <row r="1238" spans="2:8" hidden="1" x14ac:dyDescent="0.35">
      <c r="B1238" t="s">
        <v>2041</v>
      </c>
      <c r="C1238" t="str">
        <f>VLOOKUP(B1238,NCE!$B$13:$H$1145,7,FALSE)</f>
        <v>Microsoft Intune Advanced Analytics</v>
      </c>
      <c r="D1238">
        <f>VLOOKUP(B1238,NCE!$B$14:$L$1145,11,0)</f>
        <v>32.176029962546814</v>
      </c>
      <c r="E1238" t="s">
        <v>894</v>
      </c>
      <c r="F1238" t="str">
        <f>IFERROR(VLOOKUP(B1238,NCE!$B$14:$J$1145,9,0),"")</f>
        <v>Monthly</v>
      </c>
      <c r="G1238" t="str">
        <f>VLOOKUP(B1238,NCE!$B$14:$I$1145,8,0)</f>
        <v>P1YM</v>
      </c>
      <c r="H1238" t="s">
        <v>12</v>
      </c>
    </row>
    <row r="1239" spans="2:8" hidden="1" x14ac:dyDescent="0.35">
      <c r="B1239" t="s">
        <v>2042</v>
      </c>
      <c r="C1239" t="str">
        <f>VLOOKUP(B1239,NCE!$B$13:$H$1145,7,FALSE)</f>
        <v>Microsoft Intune Advanced Analytics</v>
      </c>
      <c r="D1239">
        <f>VLOOKUP(B1239,NCE!$B$14:$L$1145,11,0)</f>
        <v>367.77528089887642</v>
      </c>
      <c r="E1239" t="s">
        <v>894</v>
      </c>
      <c r="F1239" t="str">
        <f>IFERROR(VLOOKUP(B1239,NCE!$B$14:$J$1145,9,0),"")</f>
        <v>Annual</v>
      </c>
      <c r="G1239" t="str">
        <f>VLOOKUP(B1239,NCE!$B$14:$I$1145,8,0)</f>
        <v>P1YA</v>
      </c>
      <c r="H1239" t="s">
        <v>12</v>
      </c>
    </row>
    <row r="1240" spans="2:8" hidden="1" x14ac:dyDescent="0.35">
      <c r="B1240" t="s">
        <v>2043</v>
      </c>
      <c r="C1240" t="str">
        <f>VLOOKUP(B1240,NCE!$B$13:$H$1145,7,FALSE)</f>
        <v>Microsoft Intune Advanced Analytics</v>
      </c>
      <c r="D1240">
        <f>VLOOKUP(B1240,NCE!$B$14:$L$1145,11,0)</f>
        <v>36.786516853932589</v>
      </c>
      <c r="E1240" t="s">
        <v>894</v>
      </c>
      <c r="F1240" t="str">
        <f>IFERROR(VLOOKUP(B1240,NCE!$B$14:$J$1145,9,0),"")</f>
        <v>Monthly</v>
      </c>
      <c r="G1240" t="str">
        <f>VLOOKUP(B1240,NCE!$B$14:$I$1145,8,0)</f>
        <v>P1MM</v>
      </c>
      <c r="H1240" t="s">
        <v>12</v>
      </c>
    </row>
    <row r="1241" spans="2:8" hidden="1" x14ac:dyDescent="0.35">
      <c r="B1241" t="s">
        <v>2046</v>
      </c>
      <c r="C1241" t="str">
        <f>VLOOKUP(B1241,NCE!$B$13:$H$1145,7,FALSE)</f>
        <v>Microsoft Intune Enterprise Application Management</v>
      </c>
      <c r="D1241">
        <f>VLOOKUP(B1241,NCE!$B$14:$L$1145,11,0)</f>
        <v>12.940074906367039</v>
      </c>
      <c r="E1241" t="s">
        <v>894</v>
      </c>
      <c r="F1241" t="str">
        <f>IFERROR(VLOOKUP(B1241,NCE!$B$14:$J$1145,9,0),"")</f>
        <v>Monthly</v>
      </c>
      <c r="G1241" t="str">
        <f>VLOOKUP(B1241,NCE!$B$14:$I$1145,8,0)</f>
        <v>P1YM</v>
      </c>
      <c r="H1241" t="s">
        <v>12</v>
      </c>
    </row>
    <row r="1242" spans="2:8" hidden="1" x14ac:dyDescent="0.35">
      <c r="B1242" t="s">
        <v>2047</v>
      </c>
      <c r="C1242" t="str">
        <f>VLOOKUP(B1242,NCE!$B$13:$H$1145,7,FALSE)</f>
        <v>Microsoft Intune Enterprise Application Management</v>
      </c>
      <c r="D1242">
        <f>VLOOKUP(B1242,NCE!$B$14:$L$1145,11,0)</f>
        <v>147.87640449438203</v>
      </c>
      <c r="E1242" t="s">
        <v>894</v>
      </c>
      <c r="F1242" t="str">
        <f>IFERROR(VLOOKUP(B1242,NCE!$B$14:$J$1145,9,0),"")</f>
        <v>Annual</v>
      </c>
      <c r="G1242" t="str">
        <f>VLOOKUP(B1242,NCE!$B$14:$I$1145,8,0)</f>
        <v>P1YA</v>
      </c>
      <c r="H1242" t="s">
        <v>12</v>
      </c>
    </row>
    <row r="1243" spans="2:8" hidden="1" x14ac:dyDescent="0.35">
      <c r="B1243" t="s">
        <v>2048</v>
      </c>
      <c r="C1243" t="str">
        <f>VLOOKUP(B1243,NCE!$B$13:$H$1145,7,FALSE)</f>
        <v>Microsoft Intune Enterprise Application Management</v>
      </c>
      <c r="D1243">
        <f>VLOOKUP(B1243,NCE!$B$14:$L$1145,11,0)</f>
        <v>14.786516853932584</v>
      </c>
      <c r="E1243" t="s">
        <v>894</v>
      </c>
      <c r="F1243" t="str">
        <f>IFERROR(VLOOKUP(B1243,NCE!$B$14:$J$1145,9,0),"")</f>
        <v>Monthly</v>
      </c>
      <c r="G1243" t="str">
        <f>VLOOKUP(B1243,NCE!$B$14:$I$1145,8,0)</f>
        <v>P1MM</v>
      </c>
      <c r="H1243" t="s">
        <v>12</v>
      </c>
    </row>
    <row r="1244" spans="2:8" hidden="1" x14ac:dyDescent="0.35">
      <c r="B1244" t="s">
        <v>2051</v>
      </c>
      <c r="C1244" t="str">
        <f>VLOOKUP(B1244,NCE!$B$13:$H$1145,7,FALSE)</f>
        <v>Microsoft 365 Copilot</v>
      </c>
      <c r="D1244">
        <f>VLOOKUP(B1244,NCE!$B$14:$L$1145,11,0)</f>
        <v>2485.3820224719097</v>
      </c>
      <c r="E1244" t="s">
        <v>894</v>
      </c>
      <c r="F1244" t="str">
        <f>IFERROR(VLOOKUP(B1244,NCE!$B$14:$J$1145,9,0),"")</f>
        <v>Annual</v>
      </c>
      <c r="G1244" t="str">
        <f>VLOOKUP(B1244,NCE!$B$14:$I$1145,8,0)</f>
        <v>P1YA</v>
      </c>
      <c r="H1244" t="s">
        <v>12</v>
      </c>
    </row>
    <row r="1245" spans="2:8" hidden="1" x14ac:dyDescent="0.35">
      <c r="B1245" t="s">
        <v>2054</v>
      </c>
      <c r="C1245" t="str">
        <f>VLOOKUP(B1245,NCE!$B$13:$H$1145,7,FALSE)</f>
        <v>Dynamics 365 Customer Voice Additional Responses</v>
      </c>
      <c r="D1245">
        <f>VLOOKUP(B1245,NCE!$B$14:$L$1145,11,0)</f>
        <v>604.01217228464418</v>
      </c>
      <c r="E1245" t="s">
        <v>894</v>
      </c>
      <c r="F1245" t="str">
        <f>IFERROR(VLOOKUP(B1245,NCE!$B$14:$J$1145,9,0),"")</f>
        <v>Monthly</v>
      </c>
      <c r="G1245" t="str">
        <f>VLOOKUP(B1245,NCE!$B$14:$I$1145,8,0)</f>
        <v>P1YM</v>
      </c>
      <c r="H1245" t="s">
        <v>12</v>
      </c>
    </row>
    <row r="1246" spans="2:8" hidden="1" x14ac:dyDescent="0.35">
      <c r="B1246" t="s">
        <v>2055</v>
      </c>
      <c r="C1246" t="str">
        <f>VLOOKUP(B1246,NCE!$B$13:$H$1145,7,FALSE)</f>
        <v>Dynamics 365 Customer Voice Additional Responses</v>
      </c>
      <c r="D1246">
        <f>VLOOKUP(B1246,NCE!$B$14:$L$1145,11,0)</f>
        <v>6903.0337078651683</v>
      </c>
      <c r="E1246" t="s">
        <v>894</v>
      </c>
      <c r="F1246" t="str">
        <f>IFERROR(VLOOKUP(B1246,NCE!$B$14:$J$1145,9,0),"")</f>
        <v>Annual</v>
      </c>
      <c r="G1246" t="str">
        <f>VLOOKUP(B1246,NCE!$B$14:$I$1145,8,0)</f>
        <v>P1YA</v>
      </c>
      <c r="H1246" t="s">
        <v>12</v>
      </c>
    </row>
    <row r="1247" spans="2:8" hidden="1" x14ac:dyDescent="0.35">
      <c r="B1247" t="s">
        <v>2056</v>
      </c>
      <c r="C1247" t="str">
        <f>VLOOKUP(B1247,NCE!$B$13:$H$1145,7,FALSE)</f>
        <v>Dynamics 365 Customer Voice Additional Responses</v>
      </c>
      <c r="D1247">
        <f>VLOOKUP(B1247,NCE!$B$14:$L$1145,11,0)</f>
        <v>690.30337078651689</v>
      </c>
      <c r="E1247" t="s">
        <v>894</v>
      </c>
      <c r="F1247" t="str">
        <f>IFERROR(VLOOKUP(B1247,NCE!$B$14:$J$1145,9,0),"")</f>
        <v>Monthly</v>
      </c>
      <c r="G1247" t="str">
        <f>VLOOKUP(B1247,NCE!$B$14:$I$1145,8,0)</f>
        <v>P1MM</v>
      </c>
      <c r="H1247" t="s">
        <v>12</v>
      </c>
    </row>
    <row r="1248" spans="2:8" hidden="1" x14ac:dyDescent="0.35">
      <c r="B1248" t="s">
        <v>2057</v>
      </c>
      <c r="C1248" t="str">
        <f>VLOOKUP(B1248,NCE!$B$13:$H$1145,7,FALSE)</f>
        <v>Microsoft Cloud PKI</v>
      </c>
      <c r="D1248">
        <f>VLOOKUP(B1248,NCE!$B$14:$L$1145,11,0)</f>
        <v>12.940074906367039</v>
      </c>
      <c r="E1248" t="s">
        <v>894</v>
      </c>
      <c r="F1248" t="str">
        <f>IFERROR(VLOOKUP(B1248,NCE!$B$14:$J$1145,9,0),"")</f>
        <v>Monthly</v>
      </c>
      <c r="G1248" t="str">
        <f>VLOOKUP(B1248,NCE!$B$14:$I$1145,8,0)</f>
        <v>P1YM</v>
      </c>
      <c r="H1248" t="s">
        <v>12</v>
      </c>
    </row>
    <row r="1249" spans="2:8" hidden="1" x14ac:dyDescent="0.35">
      <c r="B1249" t="s">
        <v>2058</v>
      </c>
      <c r="C1249" t="str">
        <f>VLOOKUP(B1249,NCE!$B$13:$H$1145,7,FALSE)</f>
        <v>Microsoft Cloud PKI</v>
      </c>
      <c r="D1249">
        <f>VLOOKUP(B1249,NCE!$B$14:$L$1145,11,0)</f>
        <v>147.87640449438203</v>
      </c>
      <c r="E1249" t="s">
        <v>894</v>
      </c>
      <c r="F1249" t="str">
        <f>IFERROR(VLOOKUP(B1249,NCE!$B$14:$J$1145,9,0),"")</f>
        <v>Annual</v>
      </c>
      <c r="G1249" t="str">
        <f>VLOOKUP(B1249,NCE!$B$14:$I$1145,8,0)</f>
        <v>P1YA</v>
      </c>
      <c r="H1249" t="s">
        <v>12</v>
      </c>
    </row>
    <row r="1250" spans="2:8" hidden="1" x14ac:dyDescent="0.35">
      <c r="B1250" t="s">
        <v>2059</v>
      </c>
      <c r="C1250" t="str">
        <f>VLOOKUP(B1250,NCE!$B$13:$H$1145,7,FALSE)</f>
        <v>Microsoft Cloud PKI</v>
      </c>
      <c r="D1250">
        <f>VLOOKUP(B1250,NCE!$B$14:$L$1145,11,0)</f>
        <v>14.786516853932584</v>
      </c>
      <c r="E1250" t="s">
        <v>894</v>
      </c>
      <c r="F1250" t="str">
        <f>IFERROR(VLOOKUP(B1250,NCE!$B$14:$J$1145,9,0),"")</f>
        <v>Monthly</v>
      </c>
      <c r="G1250" t="str">
        <f>VLOOKUP(B1250,NCE!$B$14:$I$1145,8,0)</f>
        <v>P1MM</v>
      </c>
      <c r="H1250" t="s">
        <v>12</v>
      </c>
    </row>
    <row r="1251" spans="2:8" x14ac:dyDescent="0.35">
      <c r="B1251" t="s">
        <v>2062</v>
      </c>
      <c r="C1251" t="str">
        <f>VLOOKUP(B1251,'NCE EDUC'!$B$13:$F$1284,5,FALSE)</f>
        <v>Advanced Communications (Education Faculty Pricing)</v>
      </c>
      <c r="D1251">
        <f>VLOOKUP(B1251,'NCE EDUC'!$B$13:$L$1284,11,FALSE)</f>
        <v>15.417602996254681</v>
      </c>
      <c r="E1251" t="s">
        <v>894</v>
      </c>
      <c r="F1251" t="str">
        <f>VLOOKUP(B1251,'NCE EDUC'!$B$13:$J$1284,9,FALSE)</f>
        <v>Monthly</v>
      </c>
      <c r="G1251" t="str">
        <f>VLOOKUP(B1251,'NCE EDUC'!$B$13:$I$1284,8,FALSE)</f>
        <v>P1YM</v>
      </c>
      <c r="H1251" t="s">
        <v>1821</v>
      </c>
    </row>
    <row r="1252" spans="2:8" x14ac:dyDescent="0.35">
      <c r="B1252" t="s">
        <v>2063</v>
      </c>
      <c r="C1252" t="str">
        <f>VLOOKUP(B1252,'NCE EDUC'!$B$13:$F$1284,5,FALSE)</f>
        <v>Advanced Communications (Education Faculty Pricing)</v>
      </c>
      <c r="D1252">
        <f>VLOOKUP(B1252,'NCE EDUC'!$B$13:$L$1284,11,FALSE)</f>
        <v>176.16853932584269</v>
      </c>
      <c r="E1252" t="s">
        <v>894</v>
      </c>
      <c r="F1252" t="str">
        <f>VLOOKUP(B1252,'NCE EDUC'!$B$13:$J$1284,9,FALSE)</f>
        <v>Annual</v>
      </c>
      <c r="G1252" t="str">
        <f>VLOOKUP(B1252,'NCE EDUC'!$B$13:$I$1284,8,FALSE)</f>
        <v>P1YA</v>
      </c>
      <c r="H1252" t="s">
        <v>1821</v>
      </c>
    </row>
    <row r="1253" spans="2:8" x14ac:dyDescent="0.35">
      <c r="B1253" t="s">
        <v>2064</v>
      </c>
      <c r="C1253" t="str">
        <f>VLOOKUP(B1253,'NCE EDUC'!$B$13:$F$1284,5,FALSE)</f>
        <v>Advanced Communications (Education Faculty Pricing)</v>
      </c>
      <c r="D1253">
        <f>VLOOKUP(B1253,'NCE EDUC'!$B$13:$L$1284,11,FALSE)</f>
        <v>17.606741573033709</v>
      </c>
      <c r="E1253" t="s">
        <v>894</v>
      </c>
      <c r="F1253" t="str">
        <f>VLOOKUP(B1253,'NCE EDUC'!$B$13:$J$1284,9,FALSE)</f>
        <v>Monthly</v>
      </c>
      <c r="G1253" t="str">
        <f>VLOOKUP(B1253,'NCE EDUC'!$B$13:$I$1284,8,FALSE)</f>
        <v>P1MM</v>
      </c>
      <c r="H1253" t="s">
        <v>1821</v>
      </c>
    </row>
    <row r="1254" spans="2:8" x14ac:dyDescent="0.35">
      <c r="B1254" t="s">
        <v>2065</v>
      </c>
      <c r="C1254" t="str">
        <f>VLOOKUP(B1254,'NCE EDUC'!$B$13:$F$1284,5,FALSE)</f>
        <v>Dataverse Database Capacity add-on (Education Pricing)</v>
      </c>
      <c r="D1254">
        <f>VLOOKUP(B1254,'NCE EDUC'!$B$13:$L$1284,11,FALSE)</f>
        <v>193.24719101123597</v>
      </c>
      <c r="E1254" t="s">
        <v>894</v>
      </c>
      <c r="F1254" t="str">
        <f>VLOOKUP(B1254,'NCE EDUC'!$B$13:$J$1284,9,FALSE)</f>
        <v>Monthly</v>
      </c>
      <c r="G1254" t="str">
        <f>VLOOKUP(B1254,'NCE EDUC'!$B$13:$I$1284,8,FALSE)</f>
        <v>P1MM</v>
      </c>
      <c r="H1254" t="s">
        <v>1821</v>
      </c>
    </row>
    <row r="1255" spans="2:8" x14ac:dyDescent="0.35">
      <c r="B1255" t="s">
        <v>2066</v>
      </c>
      <c r="C1255" t="str">
        <f>VLOOKUP(B1255,'NCE EDUC'!$B$13:$F$1284,5,FALSE)</f>
        <v>Dataverse Database Capacity add-on (Education Pricing)</v>
      </c>
      <c r="D1255">
        <f>VLOOKUP(B1255,'NCE EDUC'!$B$13:$L$1284,11,FALSE)</f>
        <v>169.10018726591758</v>
      </c>
      <c r="E1255" t="s">
        <v>894</v>
      </c>
      <c r="F1255" t="str">
        <f>VLOOKUP(B1255,'NCE EDUC'!$B$13:$J$1284,9,FALSE)</f>
        <v>Monthly</v>
      </c>
      <c r="G1255" t="str">
        <f>VLOOKUP(B1255,'NCE EDUC'!$B$13:$I$1284,8,FALSE)</f>
        <v>P1YM</v>
      </c>
      <c r="H1255" t="s">
        <v>1821</v>
      </c>
    </row>
    <row r="1256" spans="2:8" x14ac:dyDescent="0.35">
      <c r="B1256" t="s">
        <v>2067</v>
      </c>
      <c r="C1256" t="str">
        <f>VLOOKUP(B1256,'NCE EDUC'!$B$13:$F$1284,5,FALSE)</f>
        <v>Dataverse Database Capacity add-on (Education Pricing)</v>
      </c>
      <c r="D1256">
        <f>VLOOKUP(B1256,'NCE EDUC'!$B$13:$L$1284,11,FALSE)</f>
        <v>1932.5056179775281</v>
      </c>
      <c r="E1256" t="s">
        <v>894</v>
      </c>
      <c r="F1256" t="str">
        <f>VLOOKUP(B1256,'NCE EDUC'!$B$13:$J$1284,9,FALSE)</f>
        <v>Annual</v>
      </c>
      <c r="G1256" t="str">
        <f>VLOOKUP(B1256,'NCE EDUC'!$B$13:$I$1284,8,FALSE)</f>
        <v>P1YA</v>
      </c>
      <c r="H1256" t="s">
        <v>1821</v>
      </c>
    </row>
    <row r="1257" spans="2:8" x14ac:dyDescent="0.35">
      <c r="B1257" t="s">
        <v>2068</v>
      </c>
      <c r="C1257" t="str">
        <f>VLOOKUP(B1257,'NCE EDUC'!$B$13:$F$1284,5,FALSE)</f>
        <v>Dataverse File Capacity add-on (Education Pricing)</v>
      </c>
      <c r="D1257">
        <f>VLOOKUP(B1257,'NCE EDUC'!$B$13:$L$1284,11,FALSE)</f>
        <v>9.6516853932584272</v>
      </c>
      <c r="E1257" t="s">
        <v>894</v>
      </c>
      <c r="F1257" t="str">
        <f>VLOOKUP(B1257,'NCE EDUC'!$B$13:$J$1284,9,FALSE)</f>
        <v>Monthly</v>
      </c>
      <c r="G1257" t="str">
        <f>VLOOKUP(B1257,'NCE EDUC'!$B$13:$I$1284,8,FALSE)</f>
        <v>P1MM</v>
      </c>
      <c r="H1257" t="s">
        <v>1821</v>
      </c>
    </row>
    <row r="1258" spans="2:8" x14ac:dyDescent="0.35">
      <c r="B1258" t="s">
        <v>2069</v>
      </c>
      <c r="C1258" t="str">
        <f>VLOOKUP(B1258,'NCE EDUC'!$B$13:$F$1284,5,FALSE)</f>
        <v>Dataverse File Capacity add-on (Education Pricing)</v>
      </c>
      <c r="D1258">
        <f>VLOOKUP(B1258,'NCE EDUC'!$B$13:$L$1284,11,FALSE)</f>
        <v>8.4391385767790261</v>
      </c>
      <c r="E1258" t="s">
        <v>894</v>
      </c>
      <c r="F1258" t="str">
        <f>VLOOKUP(B1258,'NCE EDUC'!$B$13:$J$1284,9,FALSE)</f>
        <v>Monthly</v>
      </c>
      <c r="G1258" t="str">
        <f>VLOOKUP(B1258,'NCE EDUC'!$B$13:$I$1284,8,FALSE)</f>
        <v>P1YM</v>
      </c>
      <c r="H1258" t="s">
        <v>1821</v>
      </c>
    </row>
    <row r="1259" spans="2:8" x14ac:dyDescent="0.35">
      <c r="B1259" t="s">
        <v>2070</v>
      </c>
      <c r="C1259" t="str">
        <f>VLOOKUP(B1259,'NCE EDUC'!$B$13:$F$1284,5,FALSE)</f>
        <v>Dataverse File Capacity add-on (Education Pricing)</v>
      </c>
      <c r="D1259">
        <f>VLOOKUP(B1259,'NCE EDUC'!$B$13:$L$1284,11,FALSE)</f>
        <v>96.449438202247194</v>
      </c>
      <c r="E1259" t="s">
        <v>894</v>
      </c>
      <c r="F1259" t="str">
        <f>VLOOKUP(B1259,'NCE EDUC'!$B$13:$J$1284,9,FALSE)</f>
        <v>Annual</v>
      </c>
      <c r="G1259" t="str">
        <f>VLOOKUP(B1259,'NCE EDUC'!$B$13:$I$1284,8,FALSE)</f>
        <v>P1YA</v>
      </c>
      <c r="H1259" t="s">
        <v>1821</v>
      </c>
    </row>
    <row r="1260" spans="2:8" x14ac:dyDescent="0.35">
      <c r="B1260" t="s">
        <v>2071</v>
      </c>
      <c r="C1260" t="str">
        <f>VLOOKUP(B1260,'NCE EDUC'!$B$13:$F$1284,5,FALSE)</f>
        <v>Dataverse Log Capacity add-on (Education Pricing)</v>
      </c>
      <c r="D1260">
        <f>VLOOKUP(B1260,'NCE EDUC'!$B$13:$L$1284,11,FALSE)</f>
        <v>48.337078651685395</v>
      </c>
      <c r="E1260" t="s">
        <v>894</v>
      </c>
      <c r="F1260" t="str">
        <f>VLOOKUP(B1260,'NCE EDUC'!$B$13:$J$1284,9,FALSE)</f>
        <v>Monthly</v>
      </c>
      <c r="G1260" t="str">
        <f>VLOOKUP(B1260,'NCE EDUC'!$B$13:$I$1284,8,FALSE)</f>
        <v>P1MM</v>
      </c>
      <c r="H1260" t="s">
        <v>1821</v>
      </c>
    </row>
    <row r="1261" spans="2:8" x14ac:dyDescent="0.35">
      <c r="B1261" t="s">
        <v>2072</v>
      </c>
      <c r="C1261" t="str">
        <f>VLOOKUP(B1261,'NCE EDUC'!$B$13:$F$1284,5,FALSE)</f>
        <v>Dataverse Log Capacity add-on (Education Pricing)</v>
      </c>
      <c r="D1261">
        <f>VLOOKUP(B1261,'NCE EDUC'!$B$13:$L$1284,11,FALSE)</f>
        <v>42.301498127340821</v>
      </c>
      <c r="E1261" t="s">
        <v>894</v>
      </c>
      <c r="F1261" t="str">
        <f>VLOOKUP(B1261,'NCE EDUC'!$B$13:$J$1284,9,FALSE)</f>
        <v>Monthly</v>
      </c>
      <c r="G1261" t="str">
        <f>VLOOKUP(B1261,'NCE EDUC'!$B$13:$I$1284,8,FALSE)</f>
        <v>P1YM</v>
      </c>
      <c r="H1261" t="s">
        <v>1821</v>
      </c>
    </row>
    <row r="1262" spans="2:8" x14ac:dyDescent="0.35">
      <c r="B1262" t="s">
        <v>2073</v>
      </c>
      <c r="C1262" t="str">
        <f>VLOOKUP(B1262,'NCE EDUC'!$B$13:$F$1284,5,FALSE)</f>
        <v>Dataverse Log Capacity add-on (Education Pricing)</v>
      </c>
      <c r="D1262">
        <f>VLOOKUP(B1262,'NCE EDUC'!$B$13:$L$1284,11,FALSE)</f>
        <v>483.42696629213481</v>
      </c>
      <c r="E1262" t="s">
        <v>894</v>
      </c>
      <c r="F1262" t="str">
        <f>VLOOKUP(B1262,'NCE EDUC'!$B$13:$J$1284,9,FALSE)</f>
        <v>Annual</v>
      </c>
      <c r="G1262" t="str">
        <f>VLOOKUP(B1262,'NCE EDUC'!$B$13:$I$1284,8,FALSE)</f>
        <v>P1YA</v>
      </c>
      <c r="H1262" t="s">
        <v>1821</v>
      </c>
    </row>
    <row r="1263" spans="2:8" x14ac:dyDescent="0.35">
      <c r="B1263" t="s">
        <v>2074</v>
      </c>
      <c r="C1263" t="str">
        <f>VLOOKUP(B1263,'NCE EDUC'!$B$13:$F$1284,5,FALSE)</f>
        <v>Dynamics 365 Sales Enterprise Edition (Education Faculty Pricing)</v>
      </c>
      <c r="D1263">
        <f>VLOOKUP(B1263,'NCE EDUC'!$B$13:$L$1284,11,FALSE)</f>
        <v>398.68539325842693</v>
      </c>
      <c r="E1263" t="s">
        <v>894</v>
      </c>
      <c r="F1263" t="str">
        <f>VLOOKUP(B1263,'NCE EDUC'!$B$13:$J$1284,9,FALSE)</f>
        <v>Monthly</v>
      </c>
      <c r="G1263" t="str">
        <f>VLOOKUP(B1263,'NCE EDUC'!$B$13:$I$1284,8,FALSE)</f>
        <v>P1MM</v>
      </c>
      <c r="H1263" t="s">
        <v>1821</v>
      </c>
    </row>
    <row r="1264" spans="2:8" x14ac:dyDescent="0.35">
      <c r="B1264" t="s">
        <v>2075</v>
      </c>
      <c r="C1264" t="str">
        <f>VLOOKUP(B1264,'NCE EDUC'!$B$13:$F$1284,5,FALSE)</f>
        <v>Enterprise Mobility + Security A3 (Education Faculty Pricing)</v>
      </c>
      <c r="D1264">
        <f>VLOOKUP(B1264,'NCE EDUC'!$B$13:$L$1284,11,FALSE)</f>
        <v>14.280898876404494</v>
      </c>
      <c r="E1264" t="s">
        <v>894</v>
      </c>
      <c r="F1264" t="str">
        <f>VLOOKUP(B1264,'NCE EDUC'!$B$13:$J$1284,9,FALSE)</f>
        <v>Monthly</v>
      </c>
      <c r="G1264" t="str">
        <f>VLOOKUP(B1264,'NCE EDUC'!$B$13:$I$1284,8,FALSE)</f>
        <v>P1MM</v>
      </c>
      <c r="H1264" t="s">
        <v>1821</v>
      </c>
    </row>
    <row r="1265" spans="2:8" x14ac:dyDescent="0.35">
      <c r="B1265" t="s">
        <v>2076</v>
      </c>
      <c r="C1265" t="str">
        <f>VLOOKUP(B1265,'NCE EDUC'!$B$13:$F$1284,5,FALSE)</f>
        <v>Enterprise Mobility + Security A3 (Education Student Pricing)</v>
      </c>
      <c r="D1265">
        <f>VLOOKUP(B1265,'NCE EDUC'!$B$13:$L$1284,11,FALSE)</f>
        <v>14.280898876404494</v>
      </c>
      <c r="E1265" t="s">
        <v>894</v>
      </c>
      <c r="F1265" t="str">
        <f>VLOOKUP(B1265,'NCE EDUC'!$B$13:$J$1284,9,FALSE)</f>
        <v>Monthly</v>
      </c>
      <c r="G1265" t="str">
        <f>VLOOKUP(B1265,'NCE EDUC'!$B$13:$I$1284,8,FALSE)</f>
        <v>P1MM</v>
      </c>
      <c r="H1265" t="s">
        <v>1821</v>
      </c>
    </row>
    <row r="1266" spans="2:8" x14ac:dyDescent="0.35">
      <c r="B1266" t="s">
        <v>2077</v>
      </c>
      <c r="C1266" t="str">
        <f>VLOOKUP(B1266,'NCE EDUC'!$B$13:$F$1284,5,FALSE)</f>
        <v>Enterprise Mobility + Security A5 (Education Student Pricing)</v>
      </c>
      <c r="D1266">
        <f>VLOOKUP(B1266,'NCE EDUC'!$B$13:$L$1284,11,FALSE)</f>
        <v>23.921348314606739</v>
      </c>
      <c r="E1266" t="s">
        <v>894</v>
      </c>
      <c r="F1266" t="str">
        <f>VLOOKUP(B1266,'NCE EDUC'!$B$13:$J$1284,9,FALSE)</f>
        <v>Monthly</v>
      </c>
      <c r="G1266" t="str">
        <f>VLOOKUP(B1266,'NCE EDUC'!$B$13:$I$1284,8,FALSE)</f>
        <v>P1MM</v>
      </c>
      <c r="H1266" t="s">
        <v>1821</v>
      </c>
    </row>
    <row r="1267" spans="2:8" x14ac:dyDescent="0.35">
      <c r="B1267" t="s">
        <v>2078</v>
      </c>
      <c r="C1267" t="str">
        <f>VLOOKUP(B1267,'NCE EDUC'!$B$13:$F$1284,5,FALSE)</f>
        <v>Enterprise Mobility + Security A5 (Education Faculty Pricing)</v>
      </c>
      <c r="D1267">
        <f>VLOOKUP(B1267,'NCE EDUC'!$B$13:$L$1284,11,FALSE)</f>
        <v>23.921348314606739</v>
      </c>
      <c r="E1267" t="s">
        <v>894</v>
      </c>
      <c r="F1267" t="str">
        <f>VLOOKUP(B1267,'NCE EDUC'!$B$13:$J$1284,9,FALSE)</f>
        <v>Monthly</v>
      </c>
      <c r="G1267" t="str">
        <f>VLOOKUP(B1267,'NCE EDUC'!$B$13:$I$1284,8,FALSE)</f>
        <v>P1MM</v>
      </c>
      <c r="H1267" t="s">
        <v>1821</v>
      </c>
    </row>
    <row r="1268" spans="2:8" x14ac:dyDescent="0.35">
      <c r="B1268" t="s">
        <v>2079</v>
      </c>
      <c r="C1268" t="str">
        <f>VLOOKUP(B1268,'NCE EDUC'!$B$13:$F$1284,5,FALSE)</f>
        <v>Microsoft 365 A3 (Education Faculty Pricing)</v>
      </c>
      <c r="D1268">
        <f>VLOOKUP(B1268,'NCE EDUC'!$B$13:$L$1284,11,FALSE)</f>
        <v>42.303370786516851</v>
      </c>
      <c r="E1268" t="s">
        <v>894</v>
      </c>
      <c r="F1268" t="str">
        <f>VLOOKUP(B1268,'NCE EDUC'!$B$13:$J$1284,9,FALSE)</f>
        <v>Monthly</v>
      </c>
      <c r="G1268" t="str">
        <f>VLOOKUP(B1268,'NCE EDUC'!$B$13:$I$1284,8,FALSE)</f>
        <v>P1MM</v>
      </c>
      <c r="H1268" t="s">
        <v>1821</v>
      </c>
    </row>
    <row r="1269" spans="2:8" x14ac:dyDescent="0.35">
      <c r="B1269" t="s">
        <v>2080</v>
      </c>
      <c r="C1269" t="str">
        <f>VLOOKUP(B1269,'NCE EDUC'!$B$13:$F$1284,5,FALSE)</f>
        <v>Microsoft 365 A3 (Education Student Pricing)</v>
      </c>
      <c r="D1269">
        <f>VLOOKUP(B1269,'NCE EDUC'!$B$13:$L$1284,11,FALSE)</f>
        <v>31.247191011235952</v>
      </c>
      <c r="E1269" t="s">
        <v>894</v>
      </c>
      <c r="F1269" t="str">
        <f>VLOOKUP(B1269,'NCE EDUC'!$B$13:$J$1284,9,FALSE)</f>
        <v>Monthly</v>
      </c>
      <c r="G1269" t="str">
        <f>VLOOKUP(B1269,'NCE EDUC'!$B$13:$I$1284,8,FALSE)</f>
        <v>P1MM</v>
      </c>
      <c r="H1269" t="s">
        <v>1821</v>
      </c>
    </row>
    <row r="1270" spans="2:8" x14ac:dyDescent="0.35">
      <c r="B1270" t="s">
        <v>2081</v>
      </c>
      <c r="C1270" t="str">
        <f>VLOOKUP(B1270,'NCE EDUC'!$B$13:$F$1284,5,FALSE)</f>
        <v>Microsoft 365 A3 - Unattended License (Education Faculty Pricing)</v>
      </c>
      <c r="D1270">
        <f>VLOOKUP(B1270,'NCE EDUC'!$B$13:$L$1284,11,FALSE)</f>
        <v>37.024344569288388</v>
      </c>
      <c r="E1270" t="s">
        <v>894</v>
      </c>
      <c r="F1270" t="str">
        <f>VLOOKUP(B1270,'NCE EDUC'!$B$13:$J$1284,9,FALSE)</f>
        <v>Monthly</v>
      </c>
      <c r="G1270" t="str">
        <f>VLOOKUP(B1270,'NCE EDUC'!$B$13:$I$1284,8,FALSE)</f>
        <v>P1YM</v>
      </c>
      <c r="H1270" t="s">
        <v>1821</v>
      </c>
    </row>
    <row r="1271" spans="2:8" x14ac:dyDescent="0.35">
      <c r="B1271" t="s">
        <v>2082</v>
      </c>
      <c r="C1271" t="str">
        <f>VLOOKUP(B1271,'NCE EDUC'!$B$13:$F$1284,5,FALSE)</f>
        <v>Microsoft 365 A3 - Unattended License (Education Faculty Pricing)</v>
      </c>
      <c r="D1271">
        <f>VLOOKUP(B1271,'NCE EDUC'!$B$13:$L$1284,11,FALSE)</f>
        <v>423.07865168539325</v>
      </c>
      <c r="E1271" t="s">
        <v>894</v>
      </c>
      <c r="F1271" t="str">
        <f>VLOOKUP(B1271,'NCE EDUC'!$B$13:$J$1284,9,FALSE)</f>
        <v>Annual</v>
      </c>
      <c r="G1271" t="str">
        <f>VLOOKUP(B1271,'NCE EDUC'!$B$13:$I$1284,8,FALSE)</f>
        <v>P1YA</v>
      </c>
      <c r="H1271" t="s">
        <v>1821</v>
      </c>
    </row>
    <row r="1272" spans="2:8" x14ac:dyDescent="0.35">
      <c r="B1272" t="s">
        <v>2083</v>
      </c>
      <c r="C1272" t="str">
        <f>VLOOKUP(B1272,'NCE EDUC'!$B$13:$F$1284,5,FALSE)</f>
        <v>Microsoft 365 A3 - Unattended License (Education Faculty Pricing)</v>
      </c>
      <c r="D1272">
        <f>VLOOKUP(B1272,'NCE EDUC'!$B$13:$L$1284,11,FALSE)</f>
        <v>42.303370786516851</v>
      </c>
      <c r="E1272" t="s">
        <v>894</v>
      </c>
      <c r="F1272" t="str">
        <f>VLOOKUP(B1272,'NCE EDUC'!$B$13:$J$1284,9,FALSE)</f>
        <v>Monthly</v>
      </c>
      <c r="G1272" t="str">
        <f>VLOOKUP(B1272,'NCE EDUC'!$B$13:$I$1284,8,FALSE)</f>
        <v>P1MM</v>
      </c>
      <c r="H1272" t="s">
        <v>1821</v>
      </c>
    </row>
    <row r="1273" spans="2:8" x14ac:dyDescent="0.35">
      <c r="B1273" t="s">
        <v>2084</v>
      </c>
      <c r="C1273" t="str">
        <f>VLOOKUP(B1273,'NCE EDUC'!$B$13:$F$1284,5,FALSE)</f>
        <v>Microsoft 365 A5 without Audio Conferencing (Education Faculty Pricing)</v>
      </c>
      <c r="D1273">
        <f>VLOOKUP(B1273,'NCE EDUC'!$B$13:$L$1284,11,FALSE)</f>
        <v>79.213483146067418</v>
      </c>
      <c r="E1273" t="s">
        <v>894</v>
      </c>
      <c r="F1273" t="str">
        <f>VLOOKUP(B1273,'NCE EDUC'!$B$13:$J$1284,9,FALSE)</f>
        <v>Monthly</v>
      </c>
      <c r="G1273" t="str">
        <f>VLOOKUP(B1273,'NCE EDUC'!$B$13:$I$1284,8,FALSE)</f>
        <v>P1MM</v>
      </c>
      <c r="H1273" t="s">
        <v>1821</v>
      </c>
    </row>
    <row r="1274" spans="2:8" x14ac:dyDescent="0.35">
      <c r="B1274" t="s">
        <v>2085</v>
      </c>
      <c r="C1274" t="str">
        <f>VLOOKUP(B1274,'NCE EDUC'!$B$13:$F$1284,5,FALSE)</f>
        <v>Microsoft 365 A5 (Education Student Pricing)</v>
      </c>
      <c r="D1274">
        <f>VLOOKUP(B1274,'NCE EDUC'!$B$13:$L$1284,11,FALSE)</f>
        <v>51.5308988764045</v>
      </c>
      <c r="E1274" t="s">
        <v>894</v>
      </c>
      <c r="F1274" t="str">
        <f>VLOOKUP(B1274,'NCE EDUC'!$B$13:$J$1284,9,FALSE)</f>
        <v>Monthly</v>
      </c>
      <c r="G1274" t="str">
        <f>VLOOKUP(B1274,'NCE EDUC'!$B$13:$I$1284,8,FALSE)</f>
        <v>P1YM</v>
      </c>
      <c r="H1274" t="s">
        <v>1821</v>
      </c>
    </row>
    <row r="1275" spans="2:8" x14ac:dyDescent="0.35">
      <c r="B1275" t="s">
        <v>2086</v>
      </c>
      <c r="C1275" t="str">
        <f>VLOOKUP(B1275,'NCE EDUC'!$B$13:$F$1284,5,FALSE)</f>
        <v>Microsoft 365 A5 (Education Student Pricing)</v>
      </c>
      <c r="D1275">
        <f>VLOOKUP(B1275,'NCE EDUC'!$B$13:$L$1284,11,FALSE)</f>
        <v>588.95505617977517</v>
      </c>
      <c r="E1275" t="s">
        <v>894</v>
      </c>
      <c r="F1275" t="str">
        <f>VLOOKUP(B1275,'NCE EDUC'!$B$13:$J$1284,9,FALSE)</f>
        <v>Annual</v>
      </c>
      <c r="G1275" t="str">
        <f>VLOOKUP(B1275,'NCE EDUC'!$B$13:$I$1284,8,FALSE)</f>
        <v>P1YA</v>
      </c>
      <c r="H1275" t="s">
        <v>1821</v>
      </c>
    </row>
    <row r="1276" spans="2:8" x14ac:dyDescent="0.35">
      <c r="B1276" t="s">
        <v>2087</v>
      </c>
      <c r="C1276" t="str">
        <f>VLOOKUP(B1276,'NCE EDUC'!$B$13:$F$1284,5,FALSE)</f>
        <v>Microsoft 365 A5 (Education Student Pricing)</v>
      </c>
      <c r="D1276">
        <f>VLOOKUP(B1276,'NCE EDUC'!$B$13:$L$1284,11,FALSE)</f>
        <v>58.898876404494381</v>
      </c>
      <c r="E1276" t="s">
        <v>894</v>
      </c>
      <c r="F1276" t="str">
        <f>VLOOKUP(B1276,'NCE EDUC'!$B$13:$J$1284,9,FALSE)</f>
        <v>Monthly</v>
      </c>
      <c r="G1276" t="str">
        <f>VLOOKUP(B1276,'NCE EDUC'!$B$13:$I$1284,8,FALSE)</f>
        <v>P1MM</v>
      </c>
      <c r="H1276" t="s">
        <v>1821</v>
      </c>
    </row>
    <row r="1277" spans="2:8" x14ac:dyDescent="0.35">
      <c r="B1277" t="s">
        <v>2088</v>
      </c>
      <c r="C1277" t="str">
        <f>VLOOKUP(B1277,'NCE EDUC'!$B$13:$F$1284,5,FALSE)</f>
        <v>Microsoft 365 A5 (Education Faculty Pricing)</v>
      </c>
      <c r="D1277">
        <f>VLOOKUP(B1277,'NCE EDUC'!$B$13:$L$1284,11,FALSE)</f>
        <v>69.307116104868911</v>
      </c>
      <c r="E1277" t="s">
        <v>894</v>
      </c>
      <c r="F1277" t="str">
        <f>VLOOKUP(B1277,'NCE EDUC'!$B$13:$J$1284,9,FALSE)</f>
        <v>Monthly</v>
      </c>
      <c r="G1277" t="str">
        <f>VLOOKUP(B1277,'NCE EDUC'!$B$13:$I$1284,8,FALSE)</f>
        <v>P1YM</v>
      </c>
      <c r="H1277" t="s">
        <v>1821</v>
      </c>
    </row>
    <row r="1278" spans="2:8" x14ac:dyDescent="0.35">
      <c r="B1278" t="s">
        <v>2089</v>
      </c>
      <c r="C1278" t="str">
        <f>VLOOKUP(B1278,'NCE EDUC'!$B$13:$F$1284,5,FALSE)</f>
        <v>Microsoft 365 A5 (Education Faculty Pricing)</v>
      </c>
      <c r="D1278">
        <f>VLOOKUP(B1278,'NCE EDUC'!$B$13:$L$1284,11,FALSE)</f>
        <v>792.13483146067415</v>
      </c>
      <c r="E1278" t="s">
        <v>894</v>
      </c>
      <c r="F1278" t="str">
        <f>VLOOKUP(B1278,'NCE EDUC'!$B$13:$J$1284,9,FALSE)</f>
        <v>Annual</v>
      </c>
      <c r="G1278" t="str">
        <f>VLOOKUP(B1278,'NCE EDUC'!$B$13:$I$1284,8,FALSE)</f>
        <v>P1YA</v>
      </c>
      <c r="H1278" t="s">
        <v>1821</v>
      </c>
    </row>
    <row r="1279" spans="2:8" x14ac:dyDescent="0.35">
      <c r="B1279" t="s">
        <v>2090</v>
      </c>
      <c r="C1279" t="str">
        <f>VLOOKUP(B1279,'NCE EDUC'!$B$13:$F$1284,5,FALSE)</f>
        <v>Microsoft 365 A5 (Education Faculty Pricing)</v>
      </c>
      <c r="D1279">
        <f>VLOOKUP(B1279,'NCE EDUC'!$B$13:$L$1284,11,FALSE)</f>
        <v>79.213483146067418</v>
      </c>
      <c r="E1279" t="s">
        <v>894</v>
      </c>
      <c r="F1279" t="str">
        <f>VLOOKUP(B1279,'NCE EDUC'!$B$13:$J$1284,9,FALSE)</f>
        <v>Monthly</v>
      </c>
      <c r="G1279" t="str">
        <f>VLOOKUP(B1279,'NCE EDUC'!$B$13:$I$1284,8,FALSE)</f>
        <v>P1MM</v>
      </c>
      <c r="H1279" t="s">
        <v>1821</v>
      </c>
    </row>
    <row r="1280" spans="2:8" x14ac:dyDescent="0.35">
      <c r="B1280" t="s">
        <v>2091</v>
      </c>
      <c r="C1280" t="str">
        <f>VLOOKUP(B1280,'NCE EDUC'!$B$13:$F$1284,5,FALSE)</f>
        <v>Microsoft Purview Suite Edu for faculty (Education Faculty Pricing)</v>
      </c>
      <c r="D1280">
        <f>VLOOKUP(B1280,'NCE EDUC'!$B$13:$L$1284,11,FALSE)</f>
        <v>19.797752808988765</v>
      </c>
      <c r="E1280" t="s">
        <v>894</v>
      </c>
      <c r="F1280" t="str">
        <f>VLOOKUP(B1280,'NCE EDUC'!$B$13:$J$1284,9,FALSE)</f>
        <v>Monthly</v>
      </c>
      <c r="G1280" t="str">
        <f>VLOOKUP(B1280,'NCE EDUC'!$B$13:$I$1284,8,FALSE)</f>
        <v>P1YM</v>
      </c>
      <c r="H1280" t="s">
        <v>1821</v>
      </c>
    </row>
    <row r="1281" spans="2:8" x14ac:dyDescent="0.35">
      <c r="B1281" t="s">
        <v>2092</v>
      </c>
      <c r="C1281" t="str">
        <f>VLOOKUP(B1281,'NCE EDUC'!$B$13:$F$1284,5,FALSE)</f>
        <v>Microsoft Purview Suite Edu for faculty (Education Faculty Pricing)</v>
      </c>
      <c r="D1281">
        <f>VLOOKUP(B1281,'NCE EDUC'!$B$13:$L$1284,11,FALSE)</f>
        <v>226.32584269662922</v>
      </c>
      <c r="E1281" t="s">
        <v>894</v>
      </c>
      <c r="F1281" t="str">
        <f>VLOOKUP(B1281,'NCE EDUC'!$B$13:$J$1284,9,FALSE)</f>
        <v>Annual</v>
      </c>
      <c r="G1281" t="str">
        <f>VLOOKUP(B1281,'NCE EDUC'!$B$13:$I$1284,8,FALSE)</f>
        <v>P1YA</v>
      </c>
      <c r="H1281" t="s">
        <v>1821</v>
      </c>
    </row>
    <row r="1282" spans="2:8" x14ac:dyDescent="0.35">
      <c r="B1282" t="s">
        <v>2093</v>
      </c>
      <c r="C1282" t="str">
        <f>VLOOKUP(B1282,'NCE EDUC'!$B$13:$F$1284,5,FALSE)</f>
        <v>Microsoft Purview Suite Edu for faculty (Education Faculty Pricing)</v>
      </c>
      <c r="D1282">
        <f>VLOOKUP(B1282,'NCE EDUC'!$B$13:$L$1284,11,FALSE)</f>
        <v>22.640449438202246</v>
      </c>
      <c r="E1282" t="s">
        <v>894</v>
      </c>
      <c r="F1282" t="str">
        <f>VLOOKUP(B1282,'NCE EDUC'!$B$13:$J$1284,9,FALSE)</f>
        <v>Monthly</v>
      </c>
      <c r="G1282" t="str">
        <f>VLOOKUP(B1282,'NCE EDUC'!$B$13:$I$1284,8,FALSE)</f>
        <v>P1MM</v>
      </c>
      <c r="H1282" t="s">
        <v>1821</v>
      </c>
    </row>
    <row r="1283" spans="2:8" x14ac:dyDescent="0.35">
      <c r="B1283" t="s">
        <v>2094</v>
      </c>
      <c r="C1283" t="str">
        <f>VLOOKUP(B1283,'NCE EDUC'!$B$13:$F$1284,5,FALSE)</f>
        <v>Microsoft Defender Suite (Education Faculty Pricing)</v>
      </c>
      <c r="D1283">
        <f>VLOOKUP(B1283,'NCE EDUC'!$B$13:$L$1284,11,FALSE)</f>
        <v>24.303370786516851</v>
      </c>
      <c r="E1283" t="s">
        <v>894</v>
      </c>
      <c r="F1283" t="str">
        <f>VLOOKUP(B1283,'NCE EDUC'!$B$13:$J$1284,9,FALSE)</f>
        <v>Monthly</v>
      </c>
      <c r="G1283" t="str">
        <f>VLOOKUP(B1283,'NCE EDUC'!$B$13:$I$1284,8,FALSE)</f>
        <v>P1MM</v>
      </c>
      <c r="H1283" t="s">
        <v>1821</v>
      </c>
    </row>
    <row r="1284" spans="2:8" x14ac:dyDescent="0.35">
      <c r="B1284" t="s">
        <v>2095</v>
      </c>
      <c r="C1284" t="str">
        <f>VLOOKUP(B1284,'NCE EDUC'!$B$13:$F$1284,5,FALSE)</f>
        <v>Microsoft 365 Apps (Education Student Pricing)</v>
      </c>
      <c r="D1284">
        <f>VLOOKUP(B1284,'NCE EDUC'!$B$13:$L$1284,11,FALSE)</f>
        <v>11.25187265917603</v>
      </c>
      <c r="E1284" t="s">
        <v>894</v>
      </c>
      <c r="F1284" t="str">
        <f>VLOOKUP(B1284,'NCE EDUC'!$B$13:$J$1284,9,FALSE)</f>
        <v>Monthly</v>
      </c>
      <c r="G1284" t="str">
        <f>VLOOKUP(B1284,'NCE EDUC'!$B$13:$I$1284,8,FALSE)</f>
        <v>P1YM</v>
      </c>
      <c r="H1284" t="s">
        <v>1821</v>
      </c>
    </row>
    <row r="1285" spans="2:8" x14ac:dyDescent="0.35">
      <c r="B1285" t="s">
        <v>2096</v>
      </c>
      <c r="C1285" t="str">
        <f>VLOOKUP(B1285,'NCE EDUC'!$B$13:$F$1284,5,FALSE)</f>
        <v>Microsoft 365 Apps (Education Student Pricing)</v>
      </c>
      <c r="D1285">
        <f>VLOOKUP(B1285,'NCE EDUC'!$B$13:$L$1284,11,FALSE)</f>
        <v>128.59550561797752</v>
      </c>
      <c r="E1285" t="s">
        <v>894</v>
      </c>
      <c r="F1285" t="str">
        <f>VLOOKUP(B1285,'NCE EDUC'!$B$13:$J$1284,9,FALSE)</f>
        <v>Annual</v>
      </c>
      <c r="G1285" t="str">
        <f>VLOOKUP(B1285,'NCE EDUC'!$B$13:$I$1284,8,FALSE)</f>
        <v>P1YA</v>
      </c>
      <c r="H1285" t="s">
        <v>1821</v>
      </c>
    </row>
    <row r="1286" spans="2:8" x14ac:dyDescent="0.35">
      <c r="B1286" t="s">
        <v>2097</v>
      </c>
      <c r="C1286" t="str">
        <f>VLOOKUP(B1286,'NCE EDUC'!$B$13:$F$1284,5,FALSE)</f>
        <v>Microsoft 365 Apps (Education Student Pricing)</v>
      </c>
      <c r="D1286">
        <f>VLOOKUP(B1286,'NCE EDUC'!$B$13:$L$1284,11,FALSE)</f>
        <v>12.865168539325841</v>
      </c>
      <c r="E1286" t="s">
        <v>894</v>
      </c>
      <c r="F1286" t="str">
        <f>VLOOKUP(B1286,'NCE EDUC'!$B$13:$J$1284,9,FALSE)</f>
        <v>Monthly</v>
      </c>
      <c r="G1286" t="str">
        <f>VLOOKUP(B1286,'NCE EDUC'!$B$13:$I$1284,8,FALSE)</f>
        <v>P1MM</v>
      </c>
      <c r="H1286" t="s">
        <v>1821</v>
      </c>
    </row>
    <row r="1287" spans="2:8" x14ac:dyDescent="0.35">
      <c r="B1287" t="s">
        <v>2098</v>
      </c>
      <c r="C1287" t="str">
        <f>VLOOKUP(B1287,'NCE EDUC'!$B$13:$F$1284,5,FALSE)</f>
        <v>Microsoft 365 Apps (Education Faculty Pricing)</v>
      </c>
      <c r="D1287">
        <f>VLOOKUP(B1287,'NCE EDUC'!$B$13:$L$1284,11,FALSE)</f>
        <v>14.519662921348313</v>
      </c>
      <c r="E1287" t="s">
        <v>894</v>
      </c>
      <c r="F1287" t="str">
        <f>VLOOKUP(B1287,'NCE EDUC'!$B$13:$J$1284,9,FALSE)</f>
        <v>Monthly</v>
      </c>
      <c r="G1287" t="str">
        <f>VLOOKUP(B1287,'NCE EDUC'!$B$13:$I$1284,8,FALSE)</f>
        <v>P1YM</v>
      </c>
      <c r="H1287" t="s">
        <v>1821</v>
      </c>
    </row>
    <row r="1288" spans="2:8" x14ac:dyDescent="0.35">
      <c r="B1288" t="s">
        <v>2099</v>
      </c>
      <c r="C1288" t="str">
        <f>VLOOKUP(B1288,'NCE EDUC'!$B$13:$F$1284,5,FALSE)</f>
        <v>Microsoft 365 Apps (Education Faculty Pricing)</v>
      </c>
      <c r="D1288">
        <f>VLOOKUP(B1288,'NCE EDUC'!$B$13:$L$1284,11,FALSE)</f>
        <v>165.88764044943818</v>
      </c>
      <c r="E1288" t="s">
        <v>894</v>
      </c>
      <c r="F1288" t="str">
        <f>VLOOKUP(B1288,'NCE EDUC'!$B$13:$J$1284,9,FALSE)</f>
        <v>Annual</v>
      </c>
      <c r="G1288" t="str">
        <f>VLOOKUP(B1288,'NCE EDUC'!$B$13:$I$1284,8,FALSE)</f>
        <v>P1YA</v>
      </c>
      <c r="H1288" t="s">
        <v>1821</v>
      </c>
    </row>
    <row r="1289" spans="2:8" x14ac:dyDescent="0.35">
      <c r="B1289" t="s">
        <v>2100</v>
      </c>
      <c r="C1289" t="str">
        <f>VLOOKUP(B1289,'NCE EDUC'!$B$13:$F$1284,5,FALSE)</f>
        <v>Microsoft 365 Apps (Education Faculty Pricing)</v>
      </c>
      <c r="D1289">
        <f>VLOOKUP(B1289,'NCE EDUC'!$B$13:$L$1284,11,FALSE)</f>
        <v>16.584269662921347</v>
      </c>
      <c r="E1289" t="s">
        <v>894</v>
      </c>
      <c r="F1289" t="str">
        <f>VLOOKUP(B1289,'NCE EDUC'!$B$13:$J$1284,9,FALSE)</f>
        <v>Monthly</v>
      </c>
      <c r="G1289" t="str">
        <f>VLOOKUP(B1289,'NCE EDUC'!$B$13:$I$1284,8,FALSE)</f>
        <v>P1MM</v>
      </c>
      <c r="H1289" t="s">
        <v>1821</v>
      </c>
    </row>
    <row r="1290" spans="2:8" x14ac:dyDescent="0.35">
      <c r="B1290" t="s">
        <v>2101</v>
      </c>
      <c r="C1290" t="str">
        <f>VLOOKUP(B1290,'NCE EDUC'!$B$13:$F$1284,5,FALSE)</f>
        <v>Microsoft 365 Audio Conferencing (Education Faculty Pricing)</v>
      </c>
      <c r="D1290">
        <f>VLOOKUP(B1290,'NCE EDUC'!$B$13:$L$1284,11,FALSE)</f>
        <v>11.056179775280899</v>
      </c>
      <c r="E1290" t="s">
        <v>894</v>
      </c>
      <c r="F1290" t="str">
        <f>VLOOKUP(B1290,'NCE EDUC'!$B$13:$J$1284,9,FALSE)</f>
        <v>Monthly</v>
      </c>
      <c r="G1290" t="str">
        <f>VLOOKUP(B1290,'NCE EDUC'!$B$13:$I$1284,8,FALSE)</f>
        <v>P1MM</v>
      </c>
      <c r="H1290" t="s">
        <v>1821</v>
      </c>
    </row>
    <row r="1291" spans="2:8" x14ac:dyDescent="0.35">
      <c r="B1291" t="s">
        <v>2102</v>
      </c>
      <c r="C1291" t="str">
        <f>VLOOKUP(B1291,'NCE EDUC'!$B$13:$F$1284,5,FALSE)</f>
        <v>Microsoft 365 A5 Information Protection and Governance for faculty</v>
      </c>
      <c r="D1291">
        <f>VLOOKUP(B1291,'NCE EDUC'!$B$13:$L$1284,11,FALSE)</f>
        <v>12.940074906367039</v>
      </c>
      <c r="E1291" t="s">
        <v>894</v>
      </c>
      <c r="F1291" t="str">
        <f>VLOOKUP(B1291,'NCE EDUC'!$B$13:$J$1284,9,FALSE)</f>
        <v>Monthly</v>
      </c>
      <c r="G1291" t="str">
        <f>VLOOKUP(B1291,'NCE EDUC'!$B$13:$I$1284,8,FALSE)</f>
        <v>P1YM</v>
      </c>
      <c r="H1291" t="s">
        <v>1821</v>
      </c>
    </row>
    <row r="1292" spans="2:8" x14ac:dyDescent="0.35">
      <c r="B1292" t="s">
        <v>2103</v>
      </c>
      <c r="C1292" t="str">
        <f>VLOOKUP(B1292,'NCE EDUC'!$B$13:$F$1284,5,FALSE)</f>
        <v>Microsoft 365 A5 Information Protection and Governance for faculty</v>
      </c>
      <c r="D1292">
        <f>VLOOKUP(B1292,'NCE EDUC'!$B$13:$L$1284,11,FALSE)</f>
        <v>147.87640449438203</v>
      </c>
      <c r="E1292" t="s">
        <v>894</v>
      </c>
      <c r="F1292" t="str">
        <f>VLOOKUP(B1292,'NCE EDUC'!$B$13:$J$1284,9,FALSE)</f>
        <v>Annual</v>
      </c>
      <c r="G1292" t="str">
        <f>VLOOKUP(B1292,'NCE EDUC'!$B$13:$I$1284,8,FALSE)</f>
        <v>P1YA</v>
      </c>
      <c r="H1292" t="s">
        <v>1821</v>
      </c>
    </row>
    <row r="1293" spans="2:8" x14ac:dyDescent="0.35">
      <c r="B1293" t="s">
        <v>2104</v>
      </c>
      <c r="C1293" t="str">
        <f>VLOOKUP(B1293,'NCE EDUC'!$B$13:$F$1284,5,FALSE)</f>
        <v>Microsoft 365 A5 Information Protection and Governance for faculty</v>
      </c>
      <c r="D1293">
        <f>VLOOKUP(B1293,'NCE EDUC'!$B$13:$L$1284,11,FALSE)</f>
        <v>14.786516853932584</v>
      </c>
      <c r="E1293" t="s">
        <v>894</v>
      </c>
      <c r="F1293" t="str">
        <f>VLOOKUP(B1293,'NCE EDUC'!$B$13:$J$1284,9,FALSE)</f>
        <v>Monthly</v>
      </c>
      <c r="G1293" t="str">
        <f>VLOOKUP(B1293,'NCE EDUC'!$B$13:$I$1284,8,FALSE)</f>
        <v>P1MM</v>
      </c>
      <c r="H1293" t="s">
        <v>1821</v>
      </c>
    </row>
    <row r="1294" spans="2:8" x14ac:dyDescent="0.35">
      <c r="B1294" t="s">
        <v>2105</v>
      </c>
      <c r="C1294" t="str">
        <f>VLOOKUP(B1294,'NCE EDUC'!$B$13:$F$1284,5,FALSE)</f>
        <v>Microsoft Copilot for Microsoft 365 A3 and A5 (Education Faculty Pricing)</v>
      </c>
      <c r="D1294">
        <f>VLOOKUP(B1294,'NCE EDUC'!$B$13:$L$1284,11,FALSE)</f>
        <v>1524.6516853932585</v>
      </c>
      <c r="E1294" t="s">
        <v>894</v>
      </c>
      <c r="F1294" t="str">
        <f>VLOOKUP(B1294,'NCE EDUC'!$B$13:$J$1284,9,FALSE)</f>
        <v>Annual</v>
      </c>
      <c r="G1294" t="str">
        <f>VLOOKUP(B1294,'NCE EDUC'!$B$13:$I$1284,8,FALSE)</f>
        <v>P1YA</v>
      </c>
      <c r="H1294" t="s">
        <v>1821</v>
      </c>
    </row>
    <row r="1295" spans="2:8" x14ac:dyDescent="0.35">
      <c r="B1295" t="s">
        <v>2106</v>
      </c>
      <c r="C1295" t="str">
        <f>VLOOKUP(B1295,'NCE EDUC'!$B$13:$F$1284,5,FALSE)</f>
        <v>Microsoft Defender for Cloud Apps (Education Faculty Pricing)</v>
      </c>
      <c r="D1295">
        <f>VLOOKUP(B1295,'NCE EDUC'!$B$13:$L$1284,11,FALSE)</f>
        <v>4.5009363295880149</v>
      </c>
      <c r="E1295" t="s">
        <v>894</v>
      </c>
      <c r="F1295" t="str">
        <f>VLOOKUP(B1295,'NCE EDUC'!$B$13:$J$1284,9,FALSE)</f>
        <v>Monthly</v>
      </c>
      <c r="G1295" t="str">
        <f>VLOOKUP(B1295,'NCE EDUC'!$B$13:$I$1284,8,FALSE)</f>
        <v>P1YM</v>
      </c>
      <c r="H1295" t="s">
        <v>1821</v>
      </c>
    </row>
    <row r="1296" spans="2:8" x14ac:dyDescent="0.35">
      <c r="B1296" t="s">
        <v>2107</v>
      </c>
      <c r="C1296" t="str">
        <f>VLOOKUP(B1296,'NCE EDUC'!$B$13:$F$1284,5,FALSE)</f>
        <v>Microsoft Defender for Cloud Apps (Education Faculty Pricing)</v>
      </c>
      <c r="D1296">
        <f>VLOOKUP(B1296,'NCE EDUC'!$B$13:$L$1284,11,FALSE)</f>
        <v>51.438202247191015</v>
      </c>
      <c r="E1296" t="s">
        <v>894</v>
      </c>
      <c r="F1296" t="str">
        <f>VLOOKUP(B1296,'NCE EDUC'!$B$13:$J$1284,9,FALSE)</f>
        <v>Annual</v>
      </c>
      <c r="G1296" t="str">
        <f>VLOOKUP(B1296,'NCE EDUC'!$B$13:$I$1284,8,FALSE)</f>
        <v>P1YA</v>
      </c>
      <c r="H1296" t="s">
        <v>1821</v>
      </c>
    </row>
    <row r="1297" spans="2:8" x14ac:dyDescent="0.35">
      <c r="B1297" t="s">
        <v>2108</v>
      </c>
      <c r="C1297" t="str">
        <f>VLOOKUP(B1297,'NCE EDUC'!$B$13:$F$1284,5,FALSE)</f>
        <v>Microsoft Defender for Cloud Apps (Education Student Pricing)</v>
      </c>
      <c r="D1297">
        <f>VLOOKUP(B1297,'NCE EDUC'!$B$13:$L$1284,11,FALSE)</f>
        <v>4.5009363295880149</v>
      </c>
      <c r="E1297" t="s">
        <v>894</v>
      </c>
      <c r="F1297" t="str">
        <f>VLOOKUP(B1297,'NCE EDUC'!$B$13:$J$1284,9,FALSE)</f>
        <v>Monthly</v>
      </c>
      <c r="G1297" t="str">
        <f>VLOOKUP(B1297,'NCE EDUC'!$B$13:$I$1284,8,FALSE)</f>
        <v>P1YM</v>
      </c>
      <c r="H1297" t="s">
        <v>1821</v>
      </c>
    </row>
    <row r="1298" spans="2:8" x14ac:dyDescent="0.35">
      <c r="B1298" t="s">
        <v>2109</v>
      </c>
      <c r="C1298" t="str">
        <f>VLOOKUP(B1298,'NCE EDUC'!$B$13:$F$1284,5,FALSE)</f>
        <v>Microsoft Defender for Cloud Apps (Education Student Pricing)</v>
      </c>
      <c r="D1298">
        <f>VLOOKUP(B1298,'NCE EDUC'!$B$13:$L$1284,11,FALSE)</f>
        <v>51.438202247191015</v>
      </c>
      <c r="E1298" t="s">
        <v>894</v>
      </c>
      <c r="F1298" t="str">
        <f>VLOOKUP(B1298,'NCE EDUC'!$B$13:$J$1284,9,FALSE)</f>
        <v>Annual</v>
      </c>
      <c r="G1298" t="str">
        <f>VLOOKUP(B1298,'NCE EDUC'!$B$13:$I$1284,8,FALSE)</f>
        <v>P1YA</v>
      </c>
      <c r="H1298" t="s">
        <v>1821</v>
      </c>
    </row>
    <row r="1299" spans="2:8" x14ac:dyDescent="0.35">
      <c r="B1299" t="s">
        <v>2110</v>
      </c>
      <c r="C1299" t="str">
        <f>VLOOKUP(B1299,'NCE EDUC'!$B$13:$F$1284,5,FALSE)</f>
        <v>Microsoft Defender for Cloud Apps (Education Student Pricing)</v>
      </c>
      <c r="D1299">
        <f>VLOOKUP(B1299,'NCE EDUC'!$B$13:$L$1284,11,FALSE)</f>
        <v>5.1460674157303368</v>
      </c>
      <c r="E1299" t="s">
        <v>894</v>
      </c>
      <c r="F1299" t="str">
        <f>VLOOKUP(B1299,'NCE EDUC'!$B$13:$J$1284,9,FALSE)</f>
        <v>Monthly</v>
      </c>
      <c r="G1299" t="str">
        <f>VLOOKUP(B1299,'NCE EDUC'!$B$13:$I$1284,8,FALSE)</f>
        <v>P1MM</v>
      </c>
      <c r="H1299" t="s">
        <v>1821</v>
      </c>
    </row>
    <row r="1300" spans="2:8" x14ac:dyDescent="0.35">
      <c r="B1300" t="s">
        <v>2111</v>
      </c>
      <c r="C1300" t="str">
        <f>VLOOKUP(B1300,'NCE EDUC'!$B$13:$F$1284,5,FALSE)</f>
        <v>Microsoft Defender for Endpoint P1 (Education Faculty Pricing)</v>
      </c>
      <c r="D1300">
        <f>VLOOKUP(B1300,'NCE EDUC'!$B$13:$L$1284,11,FALSE)</f>
        <v>4.3707865168539328</v>
      </c>
      <c r="E1300" t="s">
        <v>894</v>
      </c>
      <c r="F1300" t="str">
        <f>VLOOKUP(B1300,'NCE EDUC'!$B$13:$J$1284,9,FALSE)</f>
        <v>Monthly</v>
      </c>
      <c r="G1300" t="str">
        <f>VLOOKUP(B1300,'NCE EDUC'!$B$13:$I$1284,8,FALSE)</f>
        <v>P1MM</v>
      </c>
      <c r="H1300" t="s">
        <v>1821</v>
      </c>
    </row>
    <row r="1301" spans="2:8" x14ac:dyDescent="0.35">
      <c r="B1301" t="s">
        <v>2112</v>
      </c>
      <c r="C1301" t="str">
        <f>VLOOKUP(B1301,'NCE EDUC'!$B$13:$F$1284,5,FALSE)</f>
        <v>Microsoft Defender for Endpoint P2 (Education Pricing)</v>
      </c>
      <c r="D1301">
        <f>VLOOKUP(B1301,'NCE EDUC'!$B$13:$L$1284,11,FALSE)</f>
        <v>18.516853932584269</v>
      </c>
      <c r="E1301" t="s">
        <v>894</v>
      </c>
      <c r="F1301" t="str">
        <f>VLOOKUP(B1301,'NCE EDUC'!$B$13:$J$1284,9,FALSE)</f>
        <v>Monthly</v>
      </c>
      <c r="G1301" t="str">
        <f>VLOOKUP(B1301,'NCE EDUC'!$B$13:$I$1284,8,FALSE)</f>
        <v>P1MM</v>
      </c>
      <c r="H1301" t="s">
        <v>1821</v>
      </c>
    </row>
    <row r="1302" spans="2:8" x14ac:dyDescent="0.35">
      <c r="B1302" t="s">
        <v>2113</v>
      </c>
      <c r="C1302" t="str">
        <f>VLOOKUP(B1302,'NCE EDUC'!$B$13:$F$1284,5,FALSE)</f>
        <v>Microsoft Defender for Identity (Education Faculty Pricing)</v>
      </c>
      <c r="D1302">
        <f>VLOOKUP(B1302,'NCE EDUC'!$B$13:$L$1284,11,FALSE)</f>
        <v>7.0861423220973796</v>
      </c>
      <c r="E1302" t="s">
        <v>894</v>
      </c>
      <c r="F1302" t="str">
        <f>VLOOKUP(B1302,'NCE EDUC'!$B$13:$J$1284,9,FALSE)</f>
        <v>Monthly</v>
      </c>
      <c r="G1302" t="str">
        <f>VLOOKUP(B1302,'NCE EDUC'!$B$13:$I$1284,8,FALSE)</f>
        <v>P1YM</v>
      </c>
      <c r="H1302" t="s">
        <v>1821</v>
      </c>
    </row>
    <row r="1303" spans="2:8" x14ac:dyDescent="0.35">
      <c r="B1303" t="s">
        <v>2114</v>
      </c>
      <c r="C1303" t="str">
        <f>VLOOKUP(B1303,'NCE EDUC'!$B$13:$F$1284,5,FALSE)</f>
        <v>Microsoft Defender for Identity (Education Faculty Pricing)</v>
      </c>
      <c r="D1303">
        <f>VLOOKUP(B1303,'NCE EDUC'!$B$13:$L$1284,11,FALSE)</f>
        <v>81.022471910112358</v>
      </c>
      <c r="E1303" t="s">
        <v>894</v>
      </c>
      <c r="F1303" t="str">
        <f>VLOOKUP(B1303,'NCE EDUC'!$B$13:$J$1284,9,FALSE)</f>
        <v>Annual</v>
      </c>
      <c r="G1303" t="str">
        <f>VLOOKUP(B1303,'NCE EDUC'!$B$13:$I$1284,8,FALSE)</f>
        <v>P1YA</v>
      </c>
      <c r="H1303" t="s">
        <v>1821</v>
      </c>
    </row>
    <row r="1304" spans="2:8" x14ac:dyDescent="0.35">
      <c r="B1304" t="s">
        <v>2115</v>
      </c>
      <c r="C1304" t="str">
        <f>VLOOKUP(B1304,'NCE EDUC'!$B$13:$F$1284,5,FALSE)</f>
        <v>Microsoft Defender for Identity (Education Faculty Pricing)</v>
      </c>
      <c r="D1304">
        <f>VLOOKUP(B1304,'NCE EDUC'!$B$13:$L$1284,11,FALSE)</f>
        <v>8.1011235955056176</v>
      </c>
      <c r="E1304" t="s">
        <v>894</v>
      </c>
      <c r="F1304" t="str">
        <f>VLOOKUP(B1304,'NCE EDUC'!$B$13:$J$1284,9,FALSE)</f>
        <v>Monthly</v>
      </c>
      <c r="G1304" t="str">
        <f>VLOOKUP(B1304,'NCE EDUC'!$B$13:$I$1284,8,FALSE)</f>
        <v>P1MM</v>
      </c>
      <c r="H1304" t="s">
        <v>1821</v>
      </c>
    </row>
    <row r="1305" spans="2:8" x14ac:dyDescent="0.35">
      <c r="B1305" t="s">
        <v>2116</v>
      </c>
      <c r="C1305" t="str">
        <f>VLOOKUP(B1305,'NCE EDUC'!$B$13:$F$1284,5,FALSE)</f>
        <v>Microsoft Defender for Identity (Education Student Pricing)</v>
      </c>
      <c r="D1305">
        <f>VLOOKUP(B1305,'NCE EDUC'!$B$13:$L$1284,11,FALSE)</f>
        <v>7.0861423220973796</v>
      </c>
      <c r="E1305" t="s">
        <v>894</v>
      </c>
      <c r="F1305" t="str">
        <f>VLOOKUP(B1305,'NCE EDUC'!$B$13:$J$1284,9,FALSE)</f>
        <v>Monthly</v>
      </c>
      <c r="G1305" t="str">
        <f>VLOOKUP(B1305,'NCE EDUC'!$B$13:$I$1284,8,FALSE)</f>
        <v>P1YM</v>
      </c>
      <c r="H1305" t="s">
        <v>1821</v>
      </c>
    </row>
    <row r="1306" spans="2:8" x14ac:dyDescent="0.35">
      <c r="B1306" t="s">
        <v>2117</v>
      </c>
      <c r="C1306" t="str">
        <f>VLOOKUP(B1306,'NCE EDUC'!$B$13:$F$1284,5,FALSE)</f>
        <v>Microsoft Defender for Identity (Education Student Pricing)</v>
      </c>
      <c r="D1306">
        <f>VLOOKUP(B1306,'NCE EDUC'!$B$13:$L$1284,11,FALSE)</f>
        <v>81.022471910112358</v>
      </c>
      <c r="E1306" t="s">
        <v>894</v>
      </c>
      <c r="F1306" t="str">
        <f>VLOOKUP(B1306,'NCE EDUC'!$B$13:$J$1284,9,FALSE)</f>
        <v>Annual</v>
      </c>
      <c r="G1306" t="str">
        <f>VLOOKUP(B1306,'NCE EDUC'!$B$13:$I$1284,8,FALSE)</f>
        <v>P1YA</v>
      </c>
      <c r="H1306" t="s">
        <v>1821</v>
      </c>
    </row>
    <row r="1307" spans="2:8" x14ac:dyDescent="0.35">
      <c r="B1307" t="s">
        <v>2118</v>
      </c>
      <c r="C1307" t="str">
        <f>VLOOKUP(B1307,'NCE EDUC'!$B$13:$F$1284,5,FALSE)</f>
        <v>Microsoft Defender for Identity (Education Student Pricing)</v>
      </c>
      <c r="D1307">
        <f>VLOOKUP(B1307,'NCE EDUC'!$B$13:$L$1284,11,FALSE)</f>
        <v>8.1011235955056176</v>
      </c>
      <c r="E1307" t="s">
        <v>894</v>
      </c>
      <c r="F1307" t="str">
        <f>VLOOKUP(B1307,'NCE EDUC'!$B$13:$J$1284,9,FALSE)</f>
        <v>Monthly</v>
      </c>
      <c r="G1307" t="str">
        <f>VLOOKUP(B1307,'NCE EDUC'!$B$13:$I$1284,8,FALSE)</f>
        <v>P1MM</v>
      </c>
      <c r="H1307" t="s">
        <v>1821</v>
      </c>
    </row>
    <row r="1308" spans="2:8" x14ac:dyDescent="0.35">
      <c r="B1308" t="s">
        <v>2119</v>
      </c>
      <c r="C1308" t="str">
        <f>VLOOKUP(B1308,'NCE EDUC'!$B$13:$F$1284,5,FALSE)</f>
        <v>Microsoft Defender for Office 365 (Plan 1) (Education Faculty Pricing)</v>
      </c>
      <c r="D1308">
        <f>VLOOKUP(B1308,'NCE EDUC'!$B$13:$L$1284,11,FALSE)</f>
        <v>10.280898876404494</v>
      </c>
      <c r="E1308" t="s">
        <v>894</v>
      </c>
      <c r="F1308" t="str">
        <f>VLOOKUP(B1308,'NCE EDUC'!$B$13:$J$1284,9,FALSE)</f>
        <v>Monthly</v>
      </c>
      <c r="G1308" t="str">
        <f>VLOOKUP(B1308,'NCE EDUC'!$B$13:$I$1284,8,FALSE)</f>
        <v>P1MM</v>
      </c>
      <c r="H1308" t="s">
        <v>1821</v>
      </c>
    </row>
    <row r="1309" spans="2:8" x14ac:dyDescent="0.35">
      <c r="B1309" t="s">
        <v>2120</v>
      </c>
      <c r="C1309" t="str">
        <f>VLOOKUP(B1309,'NCE EDUC'!$B$13:$F$1284,5,FALSE)</f>
        <v>Microsoft Defender for Office 365 (Plan 2) (Education Faculty Pricing)</v>
      </c>
      <c r="D1309">
        <f>VLOOKUP(B1309,'NCE EDUC'!$B$13:$L$1284,11,FALSE)</f>
        <v>16.213483146067414</v>
      </c>
      <c r="E1309" t="s">
        <v>894</v>
      </c>
      <c r="F1309" t="str">
        <f>VLOOKUP(B1309,'NCE EDUC'!$B$13:$J$1284,9,FALSE)</f>
        <v>Monthly</v>
      </c>
      <c r="G1309" t="str">
        <f>VLOOKUP(B1309,'NCE EDUC'!$B$13:$I$1284,8,FALSE)</f>
        <v>P1MM</v>
      </c>
      <c r="H1309" t="s">
        <v>1821</v>
      </c>
    </row>
    <row r="1310" spans="2:8" x14ac:dyDescent="0.35">
      <c r="B1310" t="s">
        <v>2121</v>
      </c>
      <c r="C1310" t="str">
        <f>VLOOKUP(B1310,'NCE EDUC'!$B$13:$F$1284,5,FALSE)</f>
        <v>Microsoft Defender Vulnerability Management Add-on (Education Faculty Pricing)</v>
      </c>
      <c r="D1310">
        <f>VLOOKUP(B1310,'NCE EDUC'!$B$13:$L$1284,11,FALSE)</f>
        <v>2.9550561797752808</v>
      </c>
      <c r="E1310" t="s">
        <v>894</v>
      </c>
      <c r="F1310" t="str">
        <f>VLOOKUP(B1310,'NCE EDUC'!$B$13:$J$1284,9,FALSE)</f>
        <v>Monthly</v>
      </c>
      <c r="G1310" t="str">
        <f>VLOOKUP(B1310,'NCE EDUC'!$B$13:$I$1284,8,FALSE)</f>
        <v>P1MM</v>
      </c>
      <c r="H1310" t="s">
        <v>1821</v>
      </c>
    </row>
    <row r="1311" spans="2:8" x14ac:dyDescent="0.35">
      <c r="B1311" t="s">
        <v>2122</v>
      </c>
      <c r="C1311" t="str">
        <f>VLOOKUP(B1311,'NCE EDUC'!$B$13:$F$1284,5,FALSE)</f>
        <v>Microsoft Defender Vulnerability Management (Education Faculty Pricing)</v>
      </c>
      <c r="D1311">
        <f>VLOOKUP(B1311,'NCE EDUC'!$B$13:$L$1284,11,FALSE)</f>
        <v>4.3707865168539328</v>
      </c>
      <c r="E1311" t="s">
        <v>894</v>
      </c>
      <c r="F1311" t="str">
        <f>VLOOKUP(B1311,'NCE EDUC'!$B$13:$J$1284,9,FALSE)</f>
        <v>Monthly</v>
      </c>
      <c r="G1311" t="str">
        <f>VLOOKUP(B1311,'NCE EDUC'!$B$13:$I$1284,8,FALSE)</f>
        <v>P1MM</v>
      </c>
      <c r="H1311" t="s">
        <v>1821</v>
      </c>
    </row>
    <row r="1312" spans="2:8" x14ac:dyDescent="0.35">
      <c r="B1312" t="s">
        <v>2123</v>
      </c>
      <c r="C1312" t="str">
        <f>VLOOKUP(B1312,'NCE EDUC'!$B$13:$F$1284,5,FALSE)</f>
        <v>Microsoft Defender Vulnerability Management (Education Faculty Pricing)</v>
      </c>
      <c r="D1312">
        <f>VLOOKUP(B1312,'NCE EDUC'!$B$13:$L$1284,11,FALSE)</f>
        <v>3.8305243445692878</v>
      </c>
      <c r="E1312" t="s">
        <v>894</v>
      </c>
      <c r="F1312" t="str">
        <f>VLOOKUP(B1312,'NCE EDUC'!$B$13:$J$1284,9,FALSE)</f>
        <v>Monthly</v>
      </c>
      <c r="G1312" t="str">
        <f>VLOOKUP(B1312,'NCE EDUC'!$B$13:$I$1284,8,FALSE)</f>
        <v>P1YM</v>
      </c>
      <c r="H1312" t="s">
        <v>1821</v>
      </c>
    </row>
    <row r="1313" spans="2:8" x14ac:dyDescent="0.35">
      <c r="B1313" t="s">
        <v>2124</v>
      </c>
      <c r="C1313" t="str">
        <f>VLOOKUP(B1313,'NCE EDUC'!$B$13:$F$1284,5,FALSE)</f>
        <v>Microsoft Defender Vulnerability Management (Education Faculty Pricing)</v>
      </c>
      <c r="D1313">
        <f>VLOOKUP(B1313,'NCE EDUC'!$B$13:$L$1284,11,FALSE)</f>
        <v>43.730337078651687</v>
      </c>
      <c r="E1313" t="s">
        <v>894</v>
      </c>
      <c r="F1313" t="str">
        <f>VLOOKUP(B1313,'NCE EDUC'!$B$13:$J$1284,9,FALSE)</f>
        <v>Annual</v>
      </c>
      <c r="G1313" t="str">
        <f>VLOOKUP(B1313,'NCE EDUC'!$B$13:$I$1284,8,FALSE)</f>
        <v>P1YA</v>
      </c>
      <c r="H1313" t="s">
        <v>1821</v>
      </c>
    </row>
    <row r="1314" spans="2:8" x14ac:dyDescent="0.35">
      <c r="B1314" t="s">
        <v>2125</v>
      </c>
      <c r="C1314" t="str">
        <f>VLOOKUP(B1314,'NCE EDUC'!$B$13:$F$1284,5,FALSE)</f>
        <v>Microsoft Defender Vulnerability Management (Education Student Pricing)</v>
      </c>
      <c r="D1314">
        <f>VLOOKUP(B1314,'NCE EDUC'!$B$13:$L$1284,11,FALSE)</f>
        <v>3.3483146067415728</v>
      </c>
      <c r="E1314" t="s">
        <v>894</v>
      </c>
      <c r="F1314" t="str">
        <f>VLOOKUP(B1314,'NCE EDUC'!$B$13:$J$1284,9,FALSE)</f>
        <v>Monthly</v>
      </c>
      <c r="G1314" t="str">
        <f>VLOOKUP(B1314,'NCE EDUC'!$B$13:$I$1284,8,FALSE)</f>
        <v>P1MM</v>
      </c>
      <c r="H1314" t="s">
        <v>1821</v>
      </c>
    </row>
    <row r="1315" spans="2:8" x14ac:dyDescent="0.35">
      <c r="B1315" t="s">
        <v>2126</v>
      </c>
      <c r="C1315" t="str">
        <f>VLOOKUP(B1315,'NCE EDUC'!$B$13:$F$1284,5,FALSE)</f>
        <v>Microsoft Defender Vulnerability Management (Education Student Pricing)</v>
      </c>
      <c r="D1315">
        <f>VLOOKUP(B1315,'NCE EDUC'!$B$13:$L$1284,11,FALSE)</f>
        <v>2.9194756554307113</v>
      </c>
      <c r="E1315" t="s">
        <v>894</v>
      </c>
      <c r="F1315" t="str">
        <f>VLOOKUP(B1315,'NCE EDUC'!$B$13:$J$1284,9,FALSE)</f>
        <v>Monthly</v>
      </c>
      <c r="G1315" t="str">
        <f>VLOOKUP(B1315,'NCE EDUC'!$B$13:$I$1284,8,FALSE)</f>
        <v>P1YM</v>
      </c>
      <c r="H1315" t="s">
        <v>1821</v>
      </c>
    </row>
    <row r="1316" spans="2:8" x14ac:dyDescent="0.35">
      <c r="B1316" t="s">
        <v>2127</v>
      </c>
      <c r="C1316" t="str">
        <f>VLOOKUP(B1316,'NCE EDUC'!$B$13:$F$1284,5,FALSE)</f>
        <v>Microsoft Defender Vulnerability Management (Education Student Pricing)</v>
      </c>
      <c r="D1316">
        <f>VLOOKUP(B1316,'NCE EDUC'!$B$13:$L$1284,11,FALSE)</f>
        <v>33.426966292134829</v>
      </c>
      <c r="E1316" t="s">
        <v>894</v>
      </c>
      <c r="F1316" t="str">
        <f>VLOOKUP(B1316,'NCE EDUC'!$B$13:$J$1284,9,FALSE)</f>
        <v>Annual</v>
      </c>
      <c r="G1316" t="str">
        <f>VLOOKUP(B1316,'NCE EDUC'!$B$13:$I$1284,8,FALSE)</f>
        <v>P1YA</v>
      </c>
      <c r="H1316" t="s">
        <v>1821</v>
      </c>
    </row>
    <row r="1317" spans="2:8" x14ac:dyDescent="0.35">
      <c r="B1317" t="s">
        <v>2128</v>
      </c>
      <c r="C1317" t="str">
        <f>VLOOKUP(B1317,'NCE EDUC'!$B$13:$F$1284,5,FALSE)</f>
        <v>Microsoft Defender Vulnerability Management Add-on (Education Student Pricing)</v>
      </c>
      <c r="D1317">
        <f>VLOOKUP(B1317,'NCE EDUC'!$B$13:$L$1284,11,FALSE)</f>
        <v>2.202247191011236</v>
      </c>
      <c r="E1317" t="s">
        <v>894</v>
      </c>
      <c r="F1317" t="str">
        <f>VLOOKUP(B1317,'NCE EDUC'!$B$13:$J$1284,9,FALSE)</f>
        <v>Monthly</v>
      </c>
      <c r="G1317" t="str">
        <f>VLOOKUP(B1317,'NCE EDUC'!$B$13:$I$1284,8,FALSE)</f>
        <v>P1MM</v>
      </c>
      <c r="H1317" t="s">
        <v>1821</v>
      </c>
    </row>
    <row r="1318" spans="2:8" x14ac:dyDescent="0.35">
      <c r="B1318" t="s">
        <v>2129</v>
      </c>
      <c r="C1318" t="str">
        <f>VLOOKUP(B1318,'NCE EDUC'!$B$13:$F$1284,5,FALSE)</f>
        <v>Microsoft Defender Vulnerability Management Add-on (Education Student Pricing)</v>
      </c>
      <c r="D1318">
        <f>VLOOKUP(B1318,'NCE EDUC'!$B$13:$L$1284,11,FALSE)</f>
        <v>1.9288389513108617</v>
      </c>
      <c r="E1318" t="s">
        <v>894</v>
      </c>
      <c r="F1318" t="str">
        <f>VLOOKUP(B1318,'NCE EDUC'!$B$13:$J$1284,9,FALSE)</f>
        <v>Monthly</v>
      </c>
      <c r="G1318" t="str">
        <f>VLOOKUP(B1318,'NCE EDUC'!$B$13:$I$1284,8,FALSE)</f>
        <v>P1YM</v>
      </c>
      <c r="H1318" t="s">
        <v>1821</v>
      </c>
    </row>
    <row r="1319" spans="2:8" x14ac:dyDescent="0.35">
      <c r="B1319" t="s">
        <v>2130</v>
      </c>
      <c r="C1319" t="str">
        <f>VLOOKUP(B1319,'NCE EDUC'!$B$13:$F$1284,5,FALSE)</f>
        <v>Microsoft Defender Vulnerability Management Add-on (Education Student Pricing)</v>
      </c>
      <c r="D1319">
        <f>VLOOKUP(B1319,'NCE EDUC'!$B$13:$L$1284,11,FALSE)</f>
        <v>22.123595505617978</v>
      </c>
      <c r="E1319" t="s">
        <v>894</v>
      </c>
      <c r="F1319" t="str">
        <f>VLOOKUP(B1319,'NCE EDUC'!$B$13:$J$1284,9,FALSE)</f>
        <v>Annual</v>
      </c>
      <c r="G1319" t="str">
        <f>VLOOKUP(B1319,'NCE EDUC'!$B$13:$I$1284,8,FALSE)</f>
        <v>P1YA</v>
      </c>
      <c r="H1319" t="s">
        <v>1821</v>
      </c>
    </row>
    <row r="1320" spans="2:8" x14ac:dyDescent="0.35">
      <c r="B1320" t="s">
        <v>2131</v>
      </c>
      <c r="C1320" t="str">
        <f>VLOOKUP(B1320,'NCE EDUC'!$B$13:$F$1284,5,FALSE)</f>
        <v>Microsoft Entra ID P1 (Education Faculty Pricing)</v>
      </c>
      <c r="D1320">
        <f>VLOOKUP(B1320,'NCE EDUC'!$B$13:$L$1284,11,FALSE)</f>
        <v>3.8305243445692878</v>
      </c>
      <c r="E1320" t="s">
        <v>894</v>
      </c>
      <c r="F1320" t="str">
        <f>VLOOKUP(B1320,'NCE EDUC'!$B$13:$J$1284,9,FALSE)</f>
        <v>Monthly</v>
      </c>
      <c r="G1320" t="str">
        <f>VLOOKUP(B1320,'NCE EDUC'!$B$13:$I$1284,8,FALSE)</f>
        <v>P1YM</v>
      </c>
      <c r="H1320" t="s">
        <v>1821</v>
      </c>
    </row>
    <row r="1321" spans="2:8" x14ac:dyDescent="0.35">
      <c r="B1321" t="s">
        <v>2132</v>
      </c>
      <c r="C1321" t="str">
        <f>VLOOKUP(B1321,'NCE EDUC'!$B$13:$F$1284,5,FALSE)</f>
        <v>Microsoft Entra ID P1 (Education Faculty Pricing)</v>
      </c>
      <c r="D1321">
        <f>VLOOKUP(B1321,'NCE EDUC'!$B$13:$L$1284,11,FALSE)</f>
        <v>43.730337078651687</v>
      </c>
      <c r="E1321" t="s">
        <v>894</v>
      </c>
      <c r="F1321" t="str">
        <f>VLOOKUP(B1321,'NCE EDUC'!$B$13:$J$1284,9,FALSE)</f>
        <v>Annual</v>
      </c>
      <c r="G1321" t="str">
        <f>VLOOKUP(B1321,'NCE EDUC'!$B$13:$I$1284,8,FALSE)</f>
        <v>P1YA</v>
      </c>
      <c r="H1321" t="s">
        <v>1821</v>
      </c>
    </row>
    <row r="1322" spans="2:8" x14ac:dyDescent="0.35">
      <c r="B1322" t="s">
        <v>2133</v>
      </c>
      <c r="C1322" t="str">
        <f>VLOOKUP(B1322,'NCE EDUC'!$B$13:$F$1284,5,FALSE)</f>
        <v>Microsoft Entra ID P1 (Education Faculty Pricing)</v>
      </c>
      <c r="D1322">
        <f>VLOOKUP(B1322,'NCE EDUC'!$B$13:$L$1284,11,FALSE)</f>
        <v>4.3707865168539328</v>
      </c>
      <c r="E1322" t="s">
        <v>894</v>
      </c>
      <c r="F1322" t="str">
        <f>VLOOKUP(B1322,'NCE EDUC'!$B$13:$J$1284,9,FALSE)</f>
        <v>Monthly</v>
      </c>
      <c r="G1322" t="str">
        <f>VLOOKUP(B1322,'NCE EDUC'!$B$13:$I$1284,8,FALSE)</f>
        <v>P1MM</v>
      </c>
      <c r="H1322" t="s">
        <v>1821</v>
      </c>
    </row>
    <row r="1323" spans="2:8" x14ac:dyDescent="0.35">
      <c r="B1323" t="s">
        <v>2134</v>
      </c>
      <c r="C1323" t="str">
        <f>VLOOKUP(B1323,'NCE EDUC'!$B$13:$F$1284,5,FALSE)</f>
        <v>Microsoft Entra ID P1 (Education Student Pricing)</v>
      </c>
      <c r="D1323">
        <f>VLOOKUP(B1323,'NCE EDUC'!$B$13:$L$1284,11,FALSE)</f>
        <v>1.9288389513108617</v>
      </c>
      <c r="E1323" t="s">
        <v>894</v>
      </c>
      <c r="F1323" t="str">
        <f>VLOOKUP(B1323,'NCE EDUC'!$B$13:$J$1284,9,FALSE)</f>
        <v>Monthly</v>
      </c>
      <c r="G1323" t="str">
        <f>VLOOKUP(B1323,'NCE EDUC'!$B$13:$I$1284,8,FALSE)</f>
        <v>P1YM</v>
      </c>
      <c r="H1323" t="s">
        <v>1821</v>
      </c>
    </row>
    <row r="1324" spans="2:8" x14ac:dyDescent="0.35">
      <c r="B1324" t="s">
        <v>2135</v>
      </c>
      <c r="C1324" t="str">
        <f>VLOOKUP(B1324,'NCE EDUC'!$B$13:$F$1284,5,FALSE)</f>
        <v>Microsoft Entra ID P1 (Education Student Pricing)</v>
      </c>
      <c r="D1324">
        <f>VLOOKUP(B1324,'NCE EDUC'!$B$13:$L$1284,11,FALSE)</f>
        <v>22.123595505617978</v>
      </c>
      <c r="E1324" t="s">
        <v>894</v>
      </c>
      <c r="F1324" t="str">
        <f>VLOOKUP(B1324,'NCE EDUC'!$B$13:$J$1284,9,FALSE)</f>
        <v>Annual</v>
      </c>
      <c r="G1324" t="str">
        <f>VLOOKUP(B1324,'NCE EDUC'!$B$13:$I$1284,8,FALSE)</f>
        <v>P1YA</v>
      </c>
      <c r="H1324" t="s">
        <v>1821</v>
      </c>
    </row>
    <row r="1325" spans="2:8" x14ac:dyDescent="0.35">
      <c r="B1325" t="s">
        <v>2136</v>
      </c>
      <c r="C1325" t="str">
        <f>VLOOKUP(B1325,'NCE EDUC'!$B$13:$F$1284,5,FALSE)</f>
        <v>Microsoft Entra ID P1 (Education Student Pricing)</v>
      </c>
      <c r="D1325">
        <f>VLOOKUP(B1325,'NCE EDUC'!$B$13:$L$1284,11,FALSE)</f>
        <v>2.202247191011236</v>
      </c>
      <c r="E1325" t="s">
        <v>894</v>
      </c>
      <c r="F1325" t="str">
        <f>VLOOKUP(B1325,'NCE EDUC'!$B$13:$J$1284,9,FALSE)</f>
        <v>Monthly</v>
      </c>
      <c r="G1325" t="str">
        <f>VLOOKUP(B1325,'NCE EDUC'!$B$13:$I$1284,8,FALSE)</f>
        <v>P1MM</v>
      </c>
      <c r="H1325" t="s">
        <v>1821</v>
      </c>
    </row>
    <row r="1326" spans="2:8" x14ac:dyDescent="0.35">
      <c r="B1326" t="s">
        <v>2137</v>
      </c>
      <c r="C1326" t="str">
        <f>VLOOKUP(B1326,'NCE EDUC'!$B$13:$F$1284,5,FALSE)</f>
        <v>Microsoft Entra ID P2 (Education Student Pricing)</v>
      </c>
      <c r="D1326">
        <f>VLOOKUP(B1326,'NCE EDUC'!$B$13:$L$1284,11,FALSE)</f>
        <v>2.9194756554307113</v>
      </c>
      <c r="E1326" t="s">
        <v>894</v>
      </c>
      <c r="F1326" t="str">
        <f>VLOOKUP(B1326,'NCE EDUC'!$B$13:$J$1284,9,FALSE)</f>
        <v>Monthly</v>
      </c>
      <c r="G1326" t="str">
        <f>VLOOKUP(B1326,'NCE EDUC'!$B$13:$I$1284,8,FALSE)</f>
        <v>P1YM</v>
      </c>
      <c r="H1326" t="s">
        <v>1821</v>
      </c>
    </row>
    <row r="1327" spans="2:8" x14ac:dyDescent="0.35">
      <c r="B1327" t="s">
        <v>2138</v>
      </c>
      <c r="C1327" t="str">
        <f>VLOOKUP(B1327,'NCE EDUC'!$B$13:$F$1284,5,FALSE)</f>
        <v>Microsoft Entra ID P2 (Education Student Pricing)</v>
      </c>
      <c r="D1327">
        <f>VLOOKUP(B1327,'NCE EDUC'!$B$13:$L$1284,11,FALSE)</f>
        <v>33.426966292134829</v>
      </c>
      <c r="E1327" t="s">
        <v>894</v>
      </c>
      <c r="F1327" t="str">
        <f>VLOOKUP(B1327,'NCE EDUC'!$B$13:$J$1284,9,FALSE)</f>
        <v>Annual</v>
      </c>
      <c r="G1327" t="str">
        <f>VLOOKUP(B1327,'NCE EDUC'!$B$13:$I$1284,8,FALSE)</f>
        <v>P1YA</v>
      </c>
      <c r="H1327" t="s">
        <v>1821</v>
      </c>
    </row>
    <row r="1328" spans="2:8" x14ac:dyDescent="0.35">
      <c r="B1328" t="s">
        <v>2139</v>
      </c>
      <c r="C1328" t="str">
        <f>VLOOKUP(B1328,'NCE EDUC'!$B$13:$F$1284,5,FALSE)</f>
        <v>Microsoft Entra ID P2 (Education Student Pricing)</v>
      </c>
      <c r="D1328">
        <f>VLOOKUP(B1328,'NCE EDUC'!$B$13:$L$1284,11,FALSE)</f>
        <v>3.3483146067415728</v>
      </c>
      <c r="E1328" t="s">
        <v>894</v>
      </c>
      <c r="F1328" t="str">
        <f>VLOOKUP(B1328,'NCE EDUC'!$B$13:$J$1284,9,FALSE)</f>
        <v>Monthly</v>
      </c>
      <c r="G1328" t="str">
        <f>VLOOKUP(B1328,'NCE EDUC'!$B$13:$I$1284,8,FALSE)</f>
        <v>P1MM</v>
      </c>
      <c r="H1328" t="s">
        <v>1821</v>
      </c>
    </row>
    <row r="1329" spans="2:8" x14ac:dyDescent="0.35">
      <c r="B1329" t="s">
        <v>2140</v>
      </c>
      <c r="C1329" t="str">
        <f>VLOOKUP(B1329,'NCE EDUC'!$B$13:$F$1284,5,FALSE)</f>
        <v>Azure Active Directory Premium P2 (Education Student Pricing)</v>
      </c>
      <c r="D1329">
        <f>VLOOKUP(B1329,'NCE EDUC'!$B$13:$L$1284,11,FALSE)</f>
        <v>2.9194756554307113</v>
      </c>
      <c r="E1329" t="s">
        <v>894</v>
      </c>
      <c r="F1329" t="str">
        <f>VLOOKUP(B1329,'NCE EDUC'!$B$13:$J$1284,9,FALSE)</f>
        <v>Monthly</v>
      </c>
      <c r="G1329" t="str">
        <f>VLOOKUP(B1329,'NCE EDUC'!$B$13:$I$1284,8,FALSE)</f>
        <v>P1YM</v>
      </c>
      <c r="H1329" t="s">
        <v>1821</v>
      </c>
    </row>
    <row r="1330" spans="2:8" x14ac:dyDescent="0.35">
      <c r="B1330" t="s">
        <v>2141</v>
      </c>
      <c r="C1330" t="str">
        <f>VLOOKUP(B1330,'NCE EDUC'!$B$13:$F$1284,5,FALSE)</f>
        <v>Azure Active Directory Premium P2 (Education Student Pricing)</v>
      </c>
      <c r="D1330">
        <f>VLOOKUP(B1330,'NCE EDUC'!$B$13:$L$1284,11,FALSE)</f>
        <v>33.426966292134829</v>
      </c>
      <c r="E1330" t="s">
        <v>894</v>
      </c>
      <c r="F1330" t="str">
        <f>VLOOKUP(B1330,'NCE EDUC'!$B$13:$J$1284,9,FALSE)</f>
        <v>Annual</v>
      </c>
      <c r="G1330" t="str">
        <f>VLOOKUP(B1330,'NCE EDUC'!$B$13:$I$1284,8,FALSE)</f>
        <v>P1YA</v>
      </c>
      <c r="H1330" t="s">
        <v>1821</v>
      </c>
    </row>
    <row r="1331" spans="2:8" x14ac:dyDescent="0.35">
      <c r="B1331" t="s">
        <v>2142</v>
      </c>
      <c r="C1331" t="str">
        <f>VLOOKUP(B1331,'NCE EDUC'!$B$13:$F$1284,5,FALSE)</f>
        <v>Azure Active Directory Premium P2 (Education Student Pricing)</v>
      </c>
      <c r="D1331">
        <f>VLOOKUP(B1331,'NCE EDUC'!$B$13:$L$1284,11,FALSE)</f>
        <v>3.3483146067415728</v>
      </c>
      <c r="E1331" t="s">
        <v>894</v>
      </c>
      <c r="F1331" t="str">
        <f>VLOOKUP(B1331,'NCE EDUC'!$B$13:$J$1284,9,FALSE)</f>
        <v>Monthly</v>
      </c>
      <c r="G1331" t="str">
        <f>VLOOKUP(B1331,'NCE EDUC'!$B$13:$I$1284,8,FALSE)</f>
        <v>P1MM</v>
      </c>
      <c r="H1331" t="s">
        <v>1821</v>
      </c>
    </row>
    <row r="1332" spans="2:8" x14ac:dyDescent="0.35">
      <c r="B1332" t="s">
        <v>2143</v>
      </c>
      <c r="C1332" t="str">
        <f>VLOOKUP(B1332,'NCE EDUC'!$B$13:$F$1284,5,FALSE)</f>
        <v>Microsoft Entra ID P2 for faculty (Education Faculty Pricing)</v>
      </c>
      <c r="D1332">
        <f>VLOOKUP(B1332,'NCE EDUC'!$B$13:$L$1284,11,FALSE)</f>
        <v>66.876404494382029</v>
      </c>
      <c r="E1332" t="s">
        <v>894</v>
      </c>
      <c r="F1332" t="str">
        <f>VLOOKUP(B1332,'NCE EDUC'!$B$13:$J$1284,9,FALSE)</f>
        <v>Annual</v>
      </c>
      <c r="G1332" t="str">
        <f>VLOOKUP(B1332,'NCE EDUC'!$B$13:$I$1284,8,FALSE)</f>
        <v>P1YA</v>
      </c>
      <c r="H1332" t="s">
        <v>1821</v>
      </c>
    </row>
    <row r="1333" spans="2:8" x14ac:dyDescent="0.35">
      <c r="B1333" t="s">
        <v>2144</v>
      </c>
      <c r="C1333" t="str">
        <f>VLOOKUP(B1333,'NCE EDUC'!$B$13:$F$1284,5,FALSE)</f>
        <v>Microsoft Entra ID P2 for faculty (Education Faculty Pricing)</v>
      </c>
      <c r="D1333">
        <f>VLOOKUP(B1333,'NCE EDUC'!$B$13:$L$1284,11,FALSE)</f>
        <v>6.6741573033707873</v>
      </c>
      <c r="E1333" t="s">
        <v>894</v>
      </c>
      <c r="F1333" t="str">
        <f>VLOOKUP(B1333,'NCE EDUC'!$B$13:$J$1284,9,FALSE)</f>
        <v>Monthly</v>
      </c>
      <c r="G1333" t="str">
        <f>VLOOKUP(B1333,'NCE EDUC'!$B$13:$I$1284,8,FALSE)</f>
        <v>P1MM</v>
      </c>
      <c r="H1333" t="s">
        <v>1821</v>
      </c>
    </row>
    <row r="1334" spans="2:8" x14ac:dyDescent="0.35">
      <c r="B1334" t="s">
        <v>2145</v>
      </c>
      <c r="C1334" t="str">
        <f>VLOOKUP(B1334,'NCE EDUC'!$B$13:$F$1284,5,FALSE)</f>
        <v>Microsoft Entra ID P2 for faculty (Education Faculty Pricing)</v>
      </c>
      <c r="D1334">
        <f>VLOOKUP(B1334,'NCE EDUC'!$B$13:$L$1284,11,FALSE)</f>
        <v>5.8539325842696632</v>
      </c>
      <c r="E1334" t="s">
        <v>894</v>
      </c>
      <c r="F1334" t="str">
        <f>VLOOKUP(B1334,'NCE EDUC'!$B$13:$J$1284,9,FALSE)</f>
        <v>Monthly</v>
      </c>
      <c r="G1334" t="str">
        <f>VLOOKUP(B1334,'NCE EDUC'!$B$13:$I$1284,8,FALSE)</f>
        <v>P1YM</v>
      </c>
      <c r="H1334" t="s">
        <v>1821</v>
      </c>
    </row>
    <row r="1335" spans="2:8" x14ac:dyDescent="0.35">
      <c r="B1335" t="s">
        <v>2146</v>
      </c>
      <c r="C1335" t="str">
        <f>VLOOKUP(B1335,'NCE EDUC'!$B$13:$F$1284,5,FALSE)</f>
        <v>Microsoft Intune Advanced Analytics (Education Student Pricing)</v>
      </c>
      <c r="D1335">
        <f>VLOOKUP(B1335,'NCE EDUC'!$B$13:$L$1284,11,FALSE)</f>
        <v>4.8352059925093629</v>
      </c>
      <c r="E1335" t="s">
        <v>894</v>
      </c>
      <c r="F1335" t="str">
        <f>VLOOKUP(B1335,'NCE EDUC'!$B$13:$J$1284,9,FALSE)</f>
        <v>Monthly</v>
      </c>
      <c r="G1335" t="str">
        <f>VLOOKUP(B1335,'NCE EDUC'!$B$13:$I$1284,8,FALSE)</f>
        <v>P1YM</v>
      </c>
      <c r="H1335" t="s">
        <v>1821</v>
      </c>
    </row>
    <row r="1336" spans="2:8" x14ac:dyDescent="0.35">
      <c r="B1336" t="s">
        <v>2147</v>
      </c>
      <c r="C1336" t="str">
        <f>VLOOKUP(B1336,'NCE EDUC'!$B$13:$F$1284,5,FALSE)</f>
        <v>Microsoft Intune Advanced Analytics (Education Student Pricing)</v>
      </c>
      <c r="D1336">
        <f>VLOOKUP(B1336,'NCE EDUC'!$B$13:$L$1284,11,FALSE)</f>
        <v>55.292134831460672</v>
      </c>
      <c r="E1336" t="s">
        <v>894</v>
      </c>
      <c r="F1336" t="str">
        <f>VLOOKUP(B1336,'NCE EDUC'!$B$13:$J$1284,9,FALSE)</f>
        <v>Annual</v>
      </c>
      <c r="G1336" t="str">
        <f>VLOOKUP(B1336,'NCE EDUC'!$B$13:$I$1284,8,FALSE)</f>
        <v>P1YA</v>
      </c>
      <c r="H1336" t="s">
        <v>1821</v>
      </c>
    </row>
    <row r="1337" spans="2:8" x14ac:dyDescent="0.35">
      <c r="B1337" t="s">
        <v>2148</v>
      </c>
      <c r="C1337" t="str">
        <f>VLOOKUP(B1337,'NCE EDUC'!$B$13:$F$1284,5,FALSE)</f>
        <v>Microsoft Intune Advanced Analytics (Education Student Pricing)</v>
      </c>
      <c r="D1337">
        <f>VLOOKUP(B1337,'NCE EDUC'!$B$13:$L$1284,11,FALSE)</f>
        <v>5.5393258426966288</v>
      </c>
      <c r="E1337" t="s">
        <v>894</v>
      </c>
      <c r="F1337" t="str">
        <f>VLOOKUP(B1337,'NCE EDUC'!$B$13:$J$1284,9,FALSE)</f>
        <v>Monthly</v>
      </c>
      <c r="G1337" t="str">
        <f>VLOOKUP(B1337,'NCE EDUC'!$B$13:$I$1284,8,FALSE)</f>
        <v>P1MM</v>
      </c>
      <c r="H1337" t="s">
        <v>1821</v>
      </c>
    </row>
    <row r="1338" spans="2:8" x14ac:dyDescent="0.35">
      <c r="B1338" t="s">
        <v>2149</v>
      </c>
      <c r="C1338" t="str">
        <f>VLOOKUP(B1338,'NCE EDUC'!$B$13:$F$1284,5,FALSE)</f>
        <v>Microsoft Intune Advanced Analytics (Education Faculty Pricing)</v>
      </c>
      <c r="D1338">
        <f>VLOOKUP(B1338,'NCE EDUC'!$B$13:$L$1284,11,FALSE)</f>
        <v>6.416666666666667</v>
      </c>
      <c r="E1338" t="s">
        <v>894</v>
      </c>
      <c r="F1338" t="str">
        <f>VLOOKUP(B1338,'NCE EDUC'!$B$13:$J$1284,9,FALSE)</f>
        <v>Monthly</v>
      </c>
      <c r="G1338" t="str">
        <f>VLOOKUP(B1338,'NCE EDUC'!$B$13:$I$1284,8,FALSE)</f>
        <v>P1YM</v>
      </c>
      <c r="H1338" t="s">
        <v>1821</v>
      </c>
    </row>
    <row r="1339" spans="2:8" x14ac:dyDescent="0.35">
      <c r="B1339" t="s">
        <v>2150</v>
      </c>
      <c r="C1339" t="str">
        <f>VLOOKUP(B1339,'NCE EDUC'!$B$13:$F$1284,5,FALSE)</f>
        <v>Microsoft Intune Advanced Analytics (Education Faculty Pricing)</v>
      </c>
      <c r="D1339">
        <f>VLOOKUP(B1339,'NCE EDUC'!$B$13:$L$1284,11,FALSE)</f>
        <v>73.303370786516851</v>
      </c>
      <c r="E1339" t="s">
        <v>894</v>
      </c>
      <c r="F1339" t="str">
        <f>VLOOKUP(B1339,'NCE EDUC'!$B$13:$J$1284,9,FALSE)</f>
        <v>Annual</v>
      </c>
      <c r="G1339" t="str">
        <f>VLOOKUP(B1339,'NCE EDUC'!$B$13:$I$1284,8,FALSE)</f>
        <v>P1YA</v>
      </c>
      <c r="H1339" t="s">
        <v>1821</v>
      </c>
    </row>
    <row r="1340" spans="2:8" x14ac:dyDescent="0.35">
      <c r="B1340" t="s">
        <v>2151</v>
      </c>
      <c r="C1340" t="str">
        <f>VLOOKUP(B1340,'NCE EDUC'!$B$13:$F$1284,5,FALSE)</f>
        <v>Microsoft Intune Advanced Analytics (Education Faculty Pricing)</v>
      </c>
      <c r="D1340">
        <f>VLOOKUP(B1340,'NCE EDUC'!$B$13:$L$1284,11,FALSE)</f>
        <v>7.3258426966292127</v>
      </c>
      <c r="E1340" t="s">
        <v>894</v>
      </c>
      <c r="F1340" t="str">
        <f>VLOOKUP(B1340,'NCE EDUC'!$B$13:$J$1284,9,FALSE)</f>
        <v>Monthly</v>
      </c>
      <c r="G1340" t="str">
        <f>VLOOKUP(B1340,'NCE EDUC'!$B$13:$I$1284,8,FALSE)</f>
        <v>P1MM</v>
      </c>
      <c r="H1340" t="s">
        <v>1821</v>
      </c>
    </row>
    <row r="1341" spans="2:8" x14ac:dyDescent="0.35">
      <c r="B1341" t="s">
        <v>2152</v>
      </c>
      <c r="C1341" t="str">
        <f>VLOOKUP(B1341,'NCE EDUC'!$B$13:$F$1284,5,FALSE)</f>
        <v>Microsoft Intune Endpoint Privilege Management (Education Faculty Pricing)</v>
      </c>
      <c r="D1341">
        <f>VLOOKUP(B1341,'NCE EDUC'!$B$13:$L$1284,11,FALSE)</f>
        <v>3.8305243445692878</v>
      </c>
      <c r="E1341" t="s">
        <v>894</v>
      </c>
      <c r="F1341" t="str">
        <f>VLOOKUP(B1341,'NCE EDUC'!$B$13:$J$1284,9,FALSE)</f>
        <v>Monthly</v>
      </c>
      <c r="G1341" t="str">
        <f>VLOOKUP(B1341,'NCE EDUC'!$B$13:$I$1284,8,FALSE)</f>
        <v>P1YM</v>
      </c>
      <c r="H1341" t="s">
        <v>1821</v>
      </c>
    </row>
    <row r="1342" spans="2:8" x14ac:dyDescent="0.35">
      <c r="B1342" t="s">
        <v>2153</v>
      </c>
      <c r="C1342" t="str">
        <f>VLOOKUP(B1342,'NCE EDUC'!$B$13:$F$1284,5,FALSE)</f>
        <v>Microsoft Intune Endpoint Privilege Management (Education Faculty Pricing)</v>
      </c>
      <c r="D1342">
        <f>VLOOKUP(B1342,'NCE EDUC'!$B$13:$L$1284,11,FALSE)</f>
        <v>43.730337078651687</v>
      </c>
      <c r="E1342" t="s">
        <v>894</v>
      </c>
      <c r="F1342" t="str">
        <f>VLOOKUP(B1342,'NCE EDUC'!$B$13:$J$1284,9,FALSE)</f>
        <v>Annual</v>
      </c>
      <c r="G1342" t="str">
        <f>VLOOKUP(B1342,'NCE EDUC'!$B$13:$I$1284,8,FALSE)</f>
        <v>P1YA</v>
      </c>
      <c r="H1342" t="s">
        <v>1821</v>
      </c>
    </row>
    <row r="1343" spans="2:8" x14ac:dyDescent="0.35">
      <c r="B1343" t="s">
        <v>2154</v>
      </c>
      <c r="C1343" t="str">
        <f>VLOOKUP(B1343,'NCE EDUC'!$B$13:$F$1284,5,FALSE)</f>
        <v>Microsoft Intune Enterprise Application Management (Education Student Pricing)</v>
      </c>
      <c r="D1343">
        <f>VLOOKUP(B1343,'NCE EDUC'!$B$13:$L$1284,11,FALSE)</f>
        <v>1.9288389513108617</v>
      </c>
      <c r="E1343" t="s">
        <v>894</v>
      </c>
      <c r="F1343" t="str">
        <f>VLOOKUP(B1343,'NCE EDUC'!$B$13:$J$1284,9,FALSE)</f>
        <v>Monthly</v>
      </c>
      <c r="G1343" t="str">
        <f>VLOOKUP(B1343,'NCE EDUC'!$B$13:$I$1284,8,FALSE)</f>
        <v>P1YM</v>
      </c>
      <c r="H1343" t="s">
        <v>1821</v>
      </c>
    </row>
    <row r="1344" spans="2:8" x14ac:dyDescent="0.35">
      <c r="B1344" t="s">
        <v>2155</v>
      </c>
      <c r="C1344" t="str">
        <f>VLOOKUP(B1344,'NCE EDUC'!$B$13:$F$1284,5,FALSE)</f>
        <v>Microsoft Intune Enterprise Application Management (Education Student Pricing)</v>
      </c>
      <c r="D1344">
        <f>VLOOKUP(B1344,'NCE EDUC'!$B$13:$L$1284,11,FALSE)</f>
        <v>22.123595505617978</v>
      </c>
      <c r="E1344" t="s">
        <v>894</v>
      </c>
      <c r="F1344" t="str">
        <f>VLOOKUP(B1344,'NCE EDUC'!$B$13:$J$1284,9,FALSE)</f>
        <v>Annual</v>
      </c>
      <c r="G1344" t="str">
        <f>VLOOKUP(B1344,'NCE EDUC'!$B$13:$I$1284,8,FALSE)</f>
        <v>P1YA</v>
      </c>
      <c r="H1344" t="s">
        <v>1821</v>
      </c>
    </row>
    <row r="1345" spans="2:8" x14ac:dyDescent="0.35">
      <c r="B1345" t="s">
        <v>2156</v>
      </c>
      <c r="C1345" t="str">
        <f>VLOOKUP(B1345,'NCE EDUC'!$B$13:$F$1284,5,FALSE)</f>
        <v>Microsoft Intune Enterprise Application Management (Education Student Pricing)</v>
      </c>
      <c r="D1345">
        <f>VLOOKUP(B1345,'NCE EDUC'!$B$13:$L$1284,11,FALSE)</f>
        <v>2.202247191011236</v>
      </c>
      <c r="E1345" t="s">
        <v>894</v>
      </c>
      <c r="F1345" t="str">
        <f>VLOOKUP(B1345,'NCE EDUC'!$B$13:$J$1284,9,FALSE)</f>
        <v>Monthly</v>
      </c>
      <c r="G1345" t="str">
        <f>VLOOKUP(B1345,'NCE EDUC'!$B$13:$I$1284,8,FALSE)</f>
        <v>P1MM</v>
      </c>
      <c r="H1345" t="s">
        <v>1821</v>
      </c>
    </row>
    <row r="1346" spans="2:8" x14ac:dyDescent="0.35">
      <c r="B1346" t="s">
        <v>2157</v>
      </c>
      <c r="C1346" t="str">
        <f>VLOOKUP(B1346,'NCE EDUC'!$B$13:$F$1284,5,FALSE)</f>
        <v>Microsoft Intune Enterprise Application Management (Education Faculty Pricing)</v>
      </c>
      <c r="D1346">
        <f>VLOOKUP(B1346,'NCE EDUC'!$B$13:$L$1284,11,FALSE)</f>
        <v>2.5852059925093633</v>
      </c>
      <c r="E1346" t="s">
        <v>894</v>
      </c>
      <c r="F1346" t="str">
        <f>VLOOKUP(B1346,'NCE EDUC'!$B$13:$J$1284,9,FALSE)</f>
        <v>Monthly</v>
      </c>
      <c r="G1346" t="str">
        <f>VLOOKUP(B1346,'NCE EDUC'!$B$13:$I$1284,8,FALSE)</f>
        <v>P1YM</v>
      </c>
      <c r="H1346" t="s">
        <v>1821</v>
      </c>
    </row>
    <row r="1347" spans="2:8" x14ac:dyDescent="0.35">
      <c r="B1347" t="s">
        <v>2158</v>
      </c>
      <c r="C1347" t="str">
        <f>VLOOKUP(B1347,'NCE EDUC'!$B$13:$F$1284,5,FALSE)</f>
        <v>Microsoft Intune Enterprise Application Management (Education Faculty Pricing)</v>
      </c>
      <c r="D1347">
        <f>VLOOKUP(B1347,'NCE EDUC'!$B$13:$L$1284,11,FALSE)</f>
        <v>29.573033707865168</v>
      </c>
      <c r="E1347" t="s">
        <v>894</v>
      </c>
      <c r="F1347" t="str">
        <f>VLOOKUP(B1347,'NCE EDUC'!$B$13:$J$1284,9,FALSE)</f>
        <v>Annual</v>
      </c>
      <c r="G1347" t="str">
        <f>VLOOKUP(B1347,'NCE EDUC'!$B$13:$I$1284,8,FALSE)</f>
        <v>P1YA</v>
      </c>
      <c r="H1347" t="s">
        <v>1821</v>
      </c>
    </row>
    <row r="1348" spans="2:8" x14ac:dyDescent="0.35">
      <c r="B1348" t="s">
        <v>2159</v>
      </c>
      <c r="C1348" t="str">
        <f>VLOOKUP(B1348,'NCE EDUC'!$B$13:$F$1284,5,FALSE)</f>
        <v>Microsoft Intune Enterprise Application Management (Education Faculty Pricing)</v>
      </c>
      <c r="D1348">
        <f>VLOOKUP(B1348,'NCE EDUC'!$B$13:$L$1284,11,FALSE)</f>
        <v>2.9550561797752808</v>
      </c>
      <c r="E1348" t="s">
        <v>894</v>
      </c>
      <c r="F1348" t="str">
        <f>VLOOKUP(B1348,'NCE EDUC'!$B$13:$J$1284,9,FALSE)</f>
        <v>Monthly</v>
      </c>
      <c r="G1348" t="str">
        <f>VLOOKUP(B1348,'NCE EDUC'!$B$13:$I$1284,8,FALSE)</f>
        <v>P1MM</v>
      </c>
      <c r="H1348" t="s">
        <v>1821</v>
      </c>
    </row>
    <row r="1349" spans="2:8" x14ac:dyDescent="0.35">
      <c r="B1349" t="s">
        <v>2160</v>
      </c>
      <c r="C1349" t="str">
        <f>VLOOKUP(B1349,'NCE EDUC'!$B$13:$F$1284,5,FALSE)</f>
        <v>Microsoft Intune (Education Student Pricing)</v>
      </c>
      <c r="D1349">
        <f>VLOOKUP(B1349,'NCE EDUC'!$B$13:$L$1284,11,FALSE)</f>
        <v>3.8305243445692878</v>
      </c>
      <c r="E1349" t="s">
        <v>894</v>
      </c>
      <c r="F1349" t="str">
        <f>VLOOKUP(B1349,'NCE EDUC'!$B$13:$J$1284,9,FALSE)</f>
        <v>Monthly</v>
      </c>
      <c r="G1349" t="str">
        <f>VLOOKUP(B1349,'NCE EDUC'!$B$13:$I$1284,8,FALSE)</f>
        <v>P1YM</v>
      </c>
      <c r="H1349" t="s">
        <v>1821</v>
      </c>
    </row>
    <row r="1350" spans="2:8" x14ac:dyDescent="0.35">
      <c r="B1350" t="s">
        <v>2161</v>
      </c>
      <c r="C1350" t="str">
        <f>VLOOKUP(B1350,'NCE EDUC'!$B$13:$F$1284,5,FALSE)</f>
        <v>Microsoft Intune (Education Student Pricing)</v>
      </c>
      <c r="D1350">
        <f>VLOOKUP(B1350,'NCE EDUC'!$B$13:$L$1284,11,FALSE)</f>
        <v>43.730337078651687</v>
      </c>
      <c r="E1350" t="s">
        <v>894</v>
      </c>
      <c r="F1350" t="str">
        <f>VLOOKUP(B1350,'NCE EDUC'!$B$13:$J$1284,9,FALSE)</f>
        <v>Annual</v>
      </c>
      <c r="G1350" t="str">
        <f>VLOOKUP(B1350,'NCE EDUC'!$B$13:$I$1284,8,FALSE)</f>
        <v>P1YA</v>
      </c>
      <c r="H1350" t="s">
        <v>1821</v>
      </c>
    </row>
    <row r="1351" spans="2:8" x14ac:dyDescent="0.35">
      <c r="B1351" t="s">
        <v>2162</v>
      </c>
      <c r="C1351" t="str">
        <f>VLOOKUP(B1351,'NCE EDUC'!$B$13:$F$1284,5,FALSE)</f>
        <v>Microsoft Intune (Education Student Pricing)</v>
      </c>
      <c r="D1351">
        <f>VLOOKUP(B1351,'NCE EDUC'!$B$13:$L$1284,11,FALSE)</f>
        <v>4.3707865168539328</v>
      </c>
      <c r="E1351" t="s">
        <v>894</v>
      </c>
      <c r="F1351" t="str">
        <f>VLOOKUP(B1351,'NCE EDUC'!$B$13:$J$1284,9,FALSE)</f>
        <v>Monthly</v>
      </c>
      <c r="G1351" t="str">
        <f>VLOOKUP(B1351,'NCE EDUC'!$B$13:$I$1284,8,FALSE)</f>
        <v>P1MM</v>
      </c>
      <c r="H1351" t="s">
        <v>1821</v>
      </c>
    </row>
    <row r="1352" spans="2:8" x14ac:dyDescent="0.35">
      <c r="B1352" t="s">
        <v>2163</v>
      </c>
      <c r="C1352" t="str">
        <f>VLOOKUP(B1352,'NCE EDUC'!$B$13:$F$1284,5,FALSE)</f>
        <v>Microsoft Intune for Education (Education Student Pricing)</v>
      </c>
      <c r="D1352">
        <f>VLOOKUP(B1352,'NCE EDUC'!$B$13:$L$1284,11,FALSE)</f>
        <v>5.5393258426966288</v>
      </c>
      <c r="E1352" t="s">
        <v>894</v>
      </c>
      <c r="F1352" t="str">
        <f>VLOOKUP(B1352,'NCE EDUC'!$B$13:$J$1284,9,FALSE)</f>
        <v>Monthly</v>
      </c>
      <c r="G1352" t="str">
        <f>VLOOKUP(B1352,'NCE EDUC'!$B$13:$I$1284,8,FALSE)</f>
        <v>P1MM</v>
      </c>
      <c r="H1352" t="s">
        <v>1821</v>
      </c>
    </row>
    <row r="1353" spans="2:8" x14ac:dyDescent="0.35">
      <c r="B1353" t="s">
        <v>2164</v>
      </c>
      <c r="C1353" t="str">
        <f>VLOOKUP(B1353,'NCE EDUC'!$B$13:$F$1284,5,FALSE)</f>
        <v>Microsoft Intune for Education (Education Faculty Pricing)</v>
      </c>
      <c r="D1353">
        <f>VLOOKUP(B1353,'NCE EDUC'!$B$13:$L$1284,11,FALSE)</f>
        <v>5.5393258426966288</v>
      </c>
      <c r="E1353" t="s">
        <v>894</v>
      </c>
      <c r="F1353" t="str">
        <f>VLOOKUP(B1353,'NCE EDUC'!$B$13:$J$1284,9,FALSE)</f>
        <v>Monthly</v>
      </c>
      <c r="G1353" t="str">
        <f>VLOOKUP(B1353,'NCE EDUC'!$B$13:$I$1284,8,FALSE)</f>
        <v>P1MM</v>
      </c>
      <c r="H1353" t="s">
        <v>1821</v>
      </c>
    </row>
    <row r="1354" spans="2:8" x14ac:dyDescent="0.35">
      <c r="B1354" t="s">
        <v>2165</v>
      </c>
      <c r="C1354" t="str">
        <f>VLOOKUP(B1354,'NCE EDUC'!$B$13:$F$1284,5,FALSE)</f>
        <v>Microsoft Intune Plan 2 (Education Student Pricing)</v>
      </c>
      <c r="D1354">
        <f>VLOOKUP(B1354,'NCE EDUC'!$B$13:$L$1284,11,FALSE)</f>
        <v>3.8305243445692878</v>
      </c>
      <c r="E1354" t="s">
        <v>894</v>
      </c>
      <c r="F1354" t="str">
        <f>VLOOKUP(B1354,'NCE EDUC'!$B$13:$J$1284,9,FALSE)</f>
        <v>Monthly</v>
      </c>
      <c r="G1354" t="str">
        <f>VLOOKUP(B1354,'NCE EDUC'!$B$13:$I$1284,8,FALSE)</f>
        <v>P1YM</v>
      </c>
      <c r="H1354" t="s">
        <v>1821</v>
      </c>
    </row>
    <row r="1355" spans="2:8" x14ac:dyDescent="0.35">
      <c r="B1355" t="s">
        <v>2166</v>
      </c>
      <c r="C1355" t="str">
        <f>VLOOKUP(B1355,'NCE EDUC'!$B$13:$F$1284,5,FALSE)</f>
        <v>Microsoft Intune Plan 2 (Education Student Pricing)</v>
      </c>
      <c r="D1355">
        <f>VLOOKUP(B1355,'NCE EDUC'!$B$13:$L$1284,11,FALSE)</f>
        <v>43.730337078651687</v>
      </c>
      <c r="E1355" t="s">
        <v>894</v>
      </c>
      <c r="F1355" t="str">
        <f>VLOOKUP(B1355,'NCE EDUC'!$B$13:$J$1284,9,FALSE)</f>
        <v>Annual</v>
      </c>
      <c r="G1355" t="str">
        <f>VLOOKUP(B1355,'NCE EDUC'!$B$13:$I$1284,8,FALSE)</f>
        <v>P1YA</v>
      </c>
      <c r="H1355" t="s">
        <v>1821</v>
      </c>
    </row>
    <row r="1356" spans="2:8" x14ac:dyDescent="0.35">
      <c r="B1356" t="s">
        <v>2167</v>
      </c>
      <c r="C1356" t="str">
        <f>VLOOKUP(B1356,'NCE EDUC'!$B$13:$F$1284,5,FALSE)</f>
        <v>Microsoft Intune Plan 2 (Education Faculty Pricing)</v>
      </c>
      <c r="D1356">
        <f>VLOOKUP(B1356,'NCE EDUC'!$B$13:$L$1284,11,FALSE)</f>
        <v>5.1704119850187267</v>
      </c>
      <c r="E1356" t="s">
        <v>894</v>
      </c>
      <c r="F1356" t="str">
        <f>VLOOKUP(B1356,'NCE EDUC'!$B$13:$J$1284,9,FALSE)</f>
        <v>Monthly</v>
      </c>
      <c r="G1356" t="str">
        <f>VLOOKUP(B1356,'NCE EDUC'!$B$13:$I$1284,8,FALSE)</f>
        <v>P1YM</v>
      </c>
      <c r="H1356" t="s">
        <v>1821</v>
      </c>
    </row>
    <row r="1357" spans="2:8" x14ac:dyDescent="0.35">
      <c r="B1357" t="s">
        <v>2168</v>
      </c>
      <c r="C1357" t="str">
        <f>VLOOKUP(B1357,'NCE EDUC'!$B$13:$F$1284,5,FALSE)</f>
        <v>Microsoft Intune Plan 2 (Education Faculty Pricing)</v>
      </c>
      <c r="D1357">
        <f>VLOOKUP(B1357,'NCE EDUC'!$B$13:$L$1284,11,FALSE)</f>
        <v>59.157303370786515</v>
      </c>
      <c r="E1357" t="s">
        <v>894</v>
      </c>
      <c r="F1357" t="str">
        <f>VLOOKUP(B1357,'NCE EDUC'!$B$13:$J$1284,9,FALSE)</f>
        <v>Annual</v>
      </c>
      <c r="G1357" t="str">
        <f>VLOOKUP(B1357,'NCE EDUC'!$B$13:$I$1284,8,FALSE)</f>
        <v>P1YA</v>
      </c>
      <c r="H1357" t="s">
        <v>1821</v>
      </c>
    </row>
    <row r="1358" spans="2:8" x14ac:dyDescent="0.35">
      <c r="B1358" t="s">
        <v>2169</v>
      </c>
      <c r="C1358" t="str">
        <f>VLOOKUP(B1358,'NCE EDUC'!$B$13:$F$1284,5,FALSE)</f>
        <v>Microsoft Sustainability Manager (Education Faculty Pricing)</v>
      </c>
      <c r="D1358">
        <f>VLOOKUP(B1358,'NCE EDUC'!$B$13:$L$1284,11,FALSE)</f>
        <v>7362.9101123595501</v>
      </c>
      <c r="E1358" t="s">
        <v>894</v>
      </c>
      <c r="F1358" t="str">
        <f>VLOOKUP(B1358,'NCE EDUC'!$B$13:$J$1284,9,FALSE)</f>
        <v>Monthly</v>
      </c>
      <c r="G1358" t="str">
        <f>VLOOKUP(B1358,'NCE EDUC'!$B$13:$I$1284,8,FALSE)</f>
        <v>P1MM</v>
      </c>
      <c r="H1358" t="s">
        <v>1821</v>
      </c>
    </row>
    <row r="1359" spans="2:8" x14ac:dyDescent="0.35">
      <c r="B1359" t="s">
        <v>2170</v>
      </c>
      <c r="C1359" t="str">
        <f>VLOOKUP(B1359,'NCE EDUC'!$B$13:$F$1284,5,FALSE)</f>
        <v>Microsoft Sustainability Manager (Education Faculty Pricing)</v>
      </c>
      <c r="D1359">
        <f>VLOOKUP(B1359,'NCE EDUC'!$B$13:$L$1284,11,FALSE)</f>
        <v>6442.5524344569285</v>
      </c>
      <c r="E1359" t="s">
        <v>894</v>
      </c>
      <c r="F1359" t="str">
        <f>VLOOKUP(B1359,'NCE EDUC'!$B$13:$J$1284,9,FALSE)</f>
        <v>Monthly</v>
      </c>
      <c r="G1359" t="str">
        <f>VLOOKUP(B1359,'NCE EDUC'!$B$13:$I$1284,8,FALSE)</f>
        <v>P1YM</v>
      </c>
      <c r="H1359" t="s">
        <v>1821</v>
      </c>
    </row>
    <row r="1360" spans="2:8" x14ac:dyDescent="0.35">
      <c r="B1360" t="s">
        <v>2171</v>
      </c>
      <c r="C1360" t="str">
        <f>VLOOKUP(B1360,'NCE EDUC'!$B$13:$F$1284,5,FALSE)</f>
        <v>Microsoft Sustainability Manager (Education Faculty Pricing)</v>
      </c>
      <c r="D1360">
        <f>VLOOKUP(B1360,'NCE EDUC'!$B$13:$L$1284,11,FALSE)</f>
        <v>73629.168539325838</v>
      </c>
      <c r="E1360" t="s">
        <v>894</v>
      </c>
      <c r="F1360" t="str">
        <f>VLOOKUP(B1360,'NCE EDUC'!$B$13:$J$1284,9,FALSE)</f>
        <v>Annual</v>
      </c>
      <c r="G1360" t="str">
        <f>VLOOKUP(B1360,'NCE EDUC'!$B$13:$I$1284,8,FALSE)</f>
        <v>P1YA</v>
      </c>
      <c r="H1360" t="s">
        <v>1821</v>
      </c>
    </row>
    <row r="1361" spans="2:8" x14ac:dyDescent="0.35">
      <c r="B1361" t="s">
        <v>2172</v>
      </c>
      <c r="C1361" t="str">
        <f>VLOOKUP(B1361,'NCE EDUC'!$B$13:$F$1284,5,FALSE)</f>
        <v>Microsoft Sustainability Manager (Education Student Pricing)</v>
      </c>
      <c r="D1361">
        <f>VLOOKUP(B1361,'NCE EDUC'!$B$13:$L$1284,11,FALSE)</f>
        <v>5522.1123595505624</v>
      </c>
      <c r="E1361" t="s">
        <v>894</v>
      </c>
      <c r="F1361" t="str">
        <f>VLOOKUP(B1361,'NCE EDUC'!$B$13:$J$1284,9,FALSE)</f>
        <v>Monthly</v>
      </c>
      <c r="G1361" t="str">
        <f>VLOOKUP(B1361,'NCE EDUC'!$B$13:$I$1284,8,FALSE)</f>
        <v>P1MM</v>
      </c>
      <c r="H1361" t="s">
        <v>1821</v>
      </c>
    </row>
    <row r="1362" spans="2:8" x14ac:dyDescent="0.35">
      <c r="B1362" t="s">
        <v>2173</v>
      </c>
      <c r="C1362" t="str">
        <f>VLOOKUP(B1362,'NCE EDUC'!$B$13:$F$1284,5,FALSE)</f>
        <v>Microsoft Sustainability Manager (Education Student Pricing)</v>
      </c>
      <c r="D1362">
        <f>VLOOKUP(B1362,'NCE EDUC'!$B$13:$L$1284,11,FALSE)</f>
        <v>4831.8445692883897</v>
      </c>
      <c r="E1362" t="s">
        <v>894</v>
      </c>
      <c r="F1362" t="str">
        <f>VLOOKUP(B1362,'NCE EDUC'!$B$13:$J$1284,9,FALSE)</f>
        <v>Monthly</v>
      </c>
      <c r="G1362" t="str">
        <f>VLOOKUP(B1362,'NCE EDUC'!$B$13:$I$1284,8,FALSE)</f>
        <v>P1YM</v>
      </c>
      <c r="H1362" t="s">
        <v>1821</v>
      </c>
    </row>
    <row r="1363" spans="2:8" x14ac:dyDescent="0.35">
      <c r="B1363" t="s">
        <v>2174</v>
      </c>
      <c r="C1363" t="str">
        <f>VLOOKUP(B1363,'NCE EDUC'!$B$13:$F$1284,5,FALSE)</f>
        <v>Microsoft Sustainability Manager (Education Student Pricing)</v>
      </c>
      <c r="D1363">
        <f>VLOOKUP(B1363,'NCE EDUC'!$B$13:$L$1284,11,FALSE)</f>
        <v>55221.067415730337</v>
      </c>
      <c r="E1363" t="s">
        <v>894</v>
      </c>
      <c r="F1363" t="str">
        <f>VLOOKUP(B1363,'NCE EDUC'!$B$13:$J$1284,9,FALSE)</f>
        <v>Annual</v>
      </c>
      <c r="G1363" t="str">
        <f>VLOOKUP(B1363,'NCE EDUC'!$B$13:$I$1284,8,FALSE)</f>
        <v>P1YA</v>
      </c>
      <c r="H1363" t="s">
        <v>1821</v>
      </c>
    </row>
    <row r="1364" spans="2:8" x14ac:dyDescent="0.35">
      <c r="B1364" t="s">
        <v>2175</v>
      </c>
      <c r="C1364" t="str">
        <f>VLOOKUP(B1364,'NCE EDUC'!$B$13:$F$1284,5,FALSE)</f>
        <v>Microsoft 365 Domestic and International Calling Plan (Education Faculty Pricing)</v>
      </c>
      <c r="D1364">
        <f>VLOOKUP(B1364,'NCE EDUC'!$B$13:$L$1284,11,FALSE)</f>
        <v>154.6058052434457</v>
      </c>
      <c r="E1364" t="s">
        <v>894</v>
      </c>
      <c r="F1364" t="str">
        <f>VLOOKUP(B1364,'NCE EDUC'!$B$13:$J$1284,9,FALSE)</f>
        <v>Monthly</v>
      </c>
      <c r="G1364" t="str">
        <f>VLOOKUP(B1364,'NCE EDUC'!$B$13:$I$1284,8,FALSE)</f>
        <v>P1YM</v>
      </c>
      <c r="H1364" t="s">
        <v>1821</v>
      </c>
    </row>
    <row r="1365" spans="2:8" x14ac:dyDescent="0.35">
      <c r="B1365" t="s">
        <v>2176</v>
      </c>
      <c r="C1365" t="str">
        <f>VLOOKUP(B1365,'NCE EDUC'!$B$13:$F$1284,5,FALSE)</f>
        <v>Microsoft 365 Domestic and International Calling Plan (Education Faculty Pricing)</v>
      </c>
      <c r="D1365">
        <f>VLOOKUP(B1365,'NCE EDUC'!$B$13:$L$1284,11,FALSE)</f>
        <v>1766.8651685393259</v>
      </c>
      <c r="E1365" t="s">
        <v>894</v>
      </c>
      <c r="F1365" t="str">
        <f>VLOOKUP(B1365,'NCE EDUC'!$B$13:$J$1284,9,FALSE)</f>
        <v>Annual</v>
      </c>
      <c r="G1365" t="str">
        <f>VLOOKUP(B1365,'NCE EDUC'!$B$13:$I$1284,8,FALSE)</f>
        <v>P1YA</v>
      </c>
      <c r="H1365" t="s">
        <v>1821</v>
      </c>
    </row>
    <row r="1366" spans="2:8" x14ac:dyDescent="0.35">
      <c r="B1366" t="s">
        <v>2177</v>
      </c>
      <c r="C1366" t="str">
        <f>VLOOKUP(B1366,'NCE EDUC'!$B$13:$F$1284,5,FALSE)</f>
        <v>Microsoft 365 Domestic and International Calling Plan (Education Faculty Pricing)</v>
      </c>
      <c r="D1366">
        <f>VLOOKUP(B1366,'NCE EDUC'!$B$13:$L$1284,11,FALSE)</f>
        <v>176.67415730337081</v>
      </c>
      <c r="E1366" t="s">
        <v>894</v>
      </c>
      <c r="F1366" t="str">
        <f>VLOOKUP(B1366,'NCE EDUC'!$B$13:$J$1284,9,FALSE)</f>
        <v>Monthly</v>
      </c>
      <c r="G1366" t="str">
        <f>VLOOKUP(B1366,'NCE EDUC'!$B$13:$I$1284,8,FALSE)</f>
        <v>P1MM</v>
      </c>
      <c r="H1366" t="s">
        <v>1821</v>
      </c>
    </row>
    <row r="1367" spans="2:8" x14ac:dyDescent="0.35">
      <c r="B1367" t="s">
        <v>2178</v>
      </c>
      <c r="C1367" t="str">
        <f>VLOOKUP(B1367,'NCE EDUC'!$B$13:$F$1284,5,FALSE)</f>
        <v>Microsoft Teams Domestic Calling Plan (120 min) (Education Faculty Pricing)</v>
      </c>
      <c r="D1367">
        <f>VLOOKUP(B1367,'NCE EDUC'!$B$13:$L$1284,11,FALSE)</f>
        <v>44.235955056179769</v>
      </c>
      <c r="E1367" t="s">
        <v>894</v>
      </c>
      <c r="F1367" t="str">
        <f>VLOOKUP(B1367,'NCE EDUC'!$B$13:$J$1284,9,FALSE)</f>
        <v>Monthly</v>
      </c>
      <c r="G1367" t="str">
        <f>VLOOKUP(B1367,'NCE EDUC'!$B$13:$I$1284,8,FALSE)</f>
        <v>P1MM</v>
      </c>
      <c r="H1367" t="s">
        <v>1821</v>
      </c>
    </row>
    <row r="1368" spans="2:8" x14ac:dyDescent="0.35">
      <c r="B1368" t="s">
        <v>2179</v>
      </c>
      <c r="C1368" t="str">
        <f>VLOOKUP(B1368,'NCE EDUC'!$B$13:$F$1284,5,FALSE)</f>
        <v>Microsoft Teams Domestic Calling Plan (Education Faculty Pricing)</v>
      </c>
      <c r="D1368">
        <f>VLOOKUP(B1368,'NCE EDUC'!$B$13:$L$1284,11,FALSE)</f>
        <v>77.303370786516851</v>
      </c>
      <c r="E1368" t="s">
        <v>894</v>
      </c>
      <c r="F1368" t="str">
        <f>VLOOKUP(B1368,'NCE EDUC'!$B$13:$J$1284,9,FALSE)</f>
        <v>Monthly</v>
      </c>
      <c r="G1368" t="str">
        <f>VLOOKUP(B1368,'NCE EDUC'!$B$13:$I$1284,8,FALSE)</f>
        <v>P1YM</v>
      </c>
      <c r="H1368" t="s">
        <v>1821</v>
      </c>
    </row>
    <row r="1369" spans="2:8" x14ac:dyDescent="0.35">
      <c r="B1369" t="s">
        <v>2180</v>
      </c>
      <c r="C1369" t="str">
        <f>VLOOKUP(B1369,'NCE EDUC'!$B$13:$F$1284,5,FALSE)</f>
        <v>Microsoft Teams Domestic Calling Plan (Education Faculty Pricing)</v>
      </c>
      <c r="D1369">
        <f>VLOOKUP(B1369,'NCE EDUC'!$B$13:$L$1284,11,FALSE)</f>
        <v>883.43820224719104</v>
      </c>
      <c r="E1369" t="s">
        <v>894</v>
      </c>
      <c r="F1369" t="str">
        <f>VLOOKUP(B1369,'NCE EDUC'!$B$13:$J$1284,9,FALSE)</f>
        <v>Annual</v>
      </c>
      <c r="G1369" t="str">
        <f>VLOOKUP(B1369,'NCE EDUC'!$B$13:$I$1284,8,FALSE)</f>
        <v>P1YA</v>
      </c>
      <c r="H1369" t="s">
        <v>1821</v>
      </c>
    </row>
    <row r="1370" spans="2:8" x14ac:dyDescent="0.35">
      <c r="B1370" t="s">
        <v>2181</v>
      </c>
      <c r="C1370" t="str">
        <f>VLOOKUP(B1370,'NCE EDUC'!$B$13:$F$1284,5,FALSE)</f>
        <v>Microsoft Teams Domestic Calling Plan (Education Faculty Pricing)</v>
      </c>
      <c r="D1370">
        <f>VLOOKUP(B1370,'NCE EDUC'!$B$13:$L$1284,11,FALSE)</f>
        <v>88.348314606741567</v>
      </c>
      <c r="E1370" t="s">
        <v>894</v>
      </c>
      <c r="F1370" t="str">
        <f>VLOOKUP(B1370,'NCE EDUC'!$B$13:$J$1284,9,FALSE)</f>
        <v>Monthly</v>
      </c>
      <c r="G1370" t="str">
        <f>VLOOKUP(B1370,'NCE EDUC'!$B$13:$I$1284,8,FALSE)</f>
        <v>P1MM</v>
      </c>
      <c r="H1370" t="s">
        <v>1821</v>
      </c>
    </row>
    <row r="1371" spans="2:8" x14ac:dyDescent="0.35">
      <c r="B1371" t="s">
        <v>2182</v>
      </c>
      <c r="C1371" t="str">
        <f>VLOOKUP(B1371,'NCE EDUC'!$B$13:$F$1284,5,FALSE)</f>
        <v>Microsoft Teams Phone Standard (Education Faculty Pricing)</v>
      </c>
      <c r="D1371">
        <f>VLOOKUP(B1371,'NCE EDUC'!$B$13:$L$1284,11,FALSE)</f>
        <v>22.123595505617978</v>
      </c>
      <c r="E1371" t="s">
        <v>894</v>
      </c>
      <c r="F1371" t="str">
        <f>VLOOKUP(B1371,'NCE EDUC'!$B$13:$J$1284,9,FALSE)</f>
        <v>Monthly</v>
      </c>
      <c r="G1371" t="str">
        <f>VLOOKUP(B1371,'NCE EDUC'!$B$13:$I$1284,8,FALSE)</f>
        <v>P1MM</v>
      </c>
      <c r="H1371" t="s">
        <v>1821</v>
      </c>
    </row>
    <row r="1372" spans="2:8" x14ac:dyDescent="0.35">
      <c r="B1372" t="s">
        <v>2183</v>
      </c>
      <c r="C1372" t="str">
        <f>VLOOKUP(B1372,'NCE EDUC'!$B$13:$F$1284,5,FALSE)</f>
        <v>Microsoft Teams Phone Standard for student (Education Student Pricing)</v>
      </c>
      <c r="D1372">
        <f>VLOOKUP(B1372,'NCE EDUC'!$B$13:$L$1284,11,FALSE)</f>
        <v>14.519662921348313</v>
      </c>
      <c r="E1372" t="s">
        <v>894</v>
      </c>
      <c r="F1372" t="str">
        <f>VLOOKUP(B1372,'NCE EDUC'!$B$13:$J$1284,9,FALSE)</f>
        <v>Monthly</v>
      </c>
      <c r="G1372" t="str">
        <f>VLOOKUP(B1372,'NCE EDUC'!$B$13:$I$1284,8,FALSE)</f>
        <v>P1YM</v>
      </c>
      <c r="H1372" t="s">
        <v>1821</v>
      </c>
    </row>
    <row r="1373" spans="2:8" x14ac:dyDescent="0.35">
      <c r="B1373" t="s">
        <v>2184</v>
      </c>
      <c r="C1373" t="str">
        <f>VLOOKUP(B1373,'NCE EDUC'!$B$13:$F$1284,5,FALSE)</f>
        <v>Microsoft Teams Phone Standard for student (Education Student Pricing)</v>
      </c>
      <c r="D1373">
        <f>VLOOKUP(B1373,'NCE EDUC'!$B$13:$L$1284,11,FALSE)</f>
        <v>165.88764044943818</v>
      </c>
      <c r="E1373" t="s">
        <v>894</v>
      </c>
      <c r="F1373" t="str">
        <f>VLOOKUP(B1373,'NCE EDUC'!$B$13:$J$1284,9,FALSE)</f>
        <v>Annual</v>
      </c>
      <c r="G1373" t="str">
        <f>VLOOKUP(B1373,'NCE EDUC'!$B$13:$I$1284,8,FALSE)</f>
        <v>P1YA</v>
      </c>
      <c r="H1373" t="s">
        <v>1821</v>
      </c>
    </row>
    <row r="1374" spans="2:8" x14ac:dyDescent="0.35">
      <c r="B1374" t="s">
        <v>2185</v>
      </c>
      <c r="C1374" t="str">
        <f>VLOOKUP(B1374,'NCE EDUC'!$B$13:$F$1284,5,FALSE)</f>
        <v>Microsoft Teams Phone Standard for student (Education Student Pricing)</v>
      </c>
      <c r="D1374">
        <f>VLOOKUP(B1374,'NCE EDUC'!$B$13:$L$1284,11,FALSE)</f>
        <v>16.584269662921347</v>
      </c>
      <c r="E1374" t="s">
        <v>894</v>
      </c>
      <c r="F1374" t="str">
        <f>VLOOKUP(B1374,'NCE EDUC'!$B$13:$J$1284,9,FALSE)</f>
        <v>Monthly</v>
      </c>
      <c r="G1374" t="str">
        <f>VLOOKUP(B1374,'NCE EDUC'!$B$13:$I$1284,8,FALSE)</f>
        <v>P1MM</v>
      </c>
      <c r="H1374" t="s">
        <v>1821</v>
      </c>
    </row>
    <row r="1375" spans="2:8" x14ac:dyDescent="0.35">
      <c r="B1375" t="s">
        <v>2186</v>
      </c>
      <c r="C1375" t="str">
        <f>VLOOKUP(B1375,'NCE EDUC'!$B$13:$F$1284,5,FALSE)</f>
        <v>Teams Phone with Calling Plan (country zone 1 - US) (Education Faculty Pricing)</v>
      </c>
      <c r="D1375">
        <f>VLOOKUP(B1375,'NCE EDUC'!$B$13:$L$1284,11,FALSE)</f>
        <v>120.82397003745319</v>
      </c>
      <c r="E1375" t="s">
        <v>894</v>
      </c>
      <c r="F1375" t="str">
        <f>VLOOKUP(B1375,'NCE EDUC'!$B$13:$J$1284,9,FALSE)</f>
        <v>Monthly</v>
      </c>
      <c r="G1375" t="str">
        <f>VLOOKUP(B1375,'NCE EDUC'!$B$13:$I$1284,8,FALSE)</f>
        <v>P1YM</v>
      </c>
      <c r="H1375" t="s">
        <v>1821</v>
      </c>
    </row>
    <row r="1376" spans="2:8" x14ac:dyDescent="0.35">
      <c r="B1376" t="s">
        <v>2187</v>
      </c>
      <c r="C1376" t="str">
        <f>VLOOKUP(B1376,'NCE EDUC'!$B$13:$F$1284,5,FALSE)</f>
        <v>Teams Phone with Calling Plan (country zone 1 - US) (Education Faculty Pricing)</v>
      </c>
      <c r="D1376">
        <f>VLOOKUP(B1376,'NCE EDUC'!$B$13:$L$1284,11,FALSE)</f>
        <v>1380.7752808988764</v>
      </c>
      <c r="E1376" t="s">
        <v>894</v>
      </c>
      <c r="F1376" t="str">
        <f>VLOOKUP(B1376,'NCE EDUC'!$B$13:$J$1284,9,FALSE)</f>
        <v>Annual</v>
      </c>
      <c r="G1376" t="str">
        <f>VLOOKUP(B1376,'NCE EDUC'!$B$13:$I$1284,8,FALSE)</f>
        <v>P1YA</v>
      </c>
      <c r="H1376" t="s">
        <v>1821</v>
      </c>
    </row>
    <row r="1377" spans="2:8" x14ac:dyDescent="0.35">
      <c r="B1377" t="s">
        <v>2188</v>
      </c>
      <c r="C1377" t="str">
        <f>VLOOKUP(B1377,'NCE EDUC'!$B$13:$F$1284,5,FALSE)</f>
        <v>Teams Phone with Calling Plan (country zone 1 - US) (Education Faculty Pricing)</v>
      </c>
      <c r="D1377">
        <f>VLOOKUP(B1377,'NCE EDUC'!$B$13:$L$1284,11,FALSE)</f>
        <v>138.07865168539325</v>
      </c>
      <c r="E1377" t="s">
        <v>894</v>
      </c>
      <c r="F1377" t="str">
        <f>VLOOKUP(B1377,'NCE EDUC'!$B$13:$J$1284,9,FALSE)</f>
        <v>Monthly</v>
      </c>
      <c r="G1377" t="str">
        <f>VLOOKUP(B1377,'NCE EDUC'!$B$13:$I$1284,8,FALSE)</f>
        <v>P1MM</v>
      </c>
      <c r="H1377" t="s">
        <v>1821</v>
      </c>
    </row>
    <row r="1378" spans="2:8" x14ac:dyDescent="0.35">
      <c r="B1378" t="s">
        <v>2189</v>
      </c>
      <c r="C1378" t="str">
        <f>VLOOKUP(B1378,'NCE EDUC'!$B$13:$F$1284,5,FALSE)</f>
        <v>Microsoft Teams Phone with Calling Plan (country zone 1 - UK/Canada) (Education Faculty Pricing)</v>
      </c>
      <c r="D1378">
        <f>VLOOKUP(B1378,'NCE EDUC'!$B$13:$L$1284,11,FALSE)</f>
        <v>70.886704119850194</v>
      </c>
      <c r="E1378" t="s">
        <v>894</v>
      </c>
      <c r="F1378" t="str">
        <f>VLOOKUP(B1378,'NCE EDUC'!$B$13:$J$1284,9,FALSE)</f>
        <v>Monthly</v>
      </c>
      <c r="G1378" t="str">
        <f>VLOOKUP(B1378,'NCE EDUC'!$B$13:$I$1284,8,FALSE)</f>
        <v>P1YM</v>
      </c>
      <c r="H1378" t="s">
        <v>1821</v>
      </c>
    </row>
    <row r="1379" spans="2:8" x14ac:dyDescent="0.35">
      <c r="B1379" t="s">
        <v>2190</v>
      </c>
      <c r="C1379" t="str">
        <f>VLOOKUP(B1379,'NCE EDUC'!$B$13:$F$1284,5,FALSE)</f>
        <v>Microsoft Teams Phone with Calling Plan (country zone 1 - UK/Canada) (Education Faculty Pricing)</v>
      </c>
      <c r="D1379">
        <f>VLOOKUP(B1379,'NCE EDUC'!$B$13:$L$1284,11,FALSE)</f>
        <v>810.13483146067415</v>
      </c>
      <c r="E1379" t="s">
        <v>894</v>
      </c>
      <c r="F1379" t="str">
        <f>VLOOKUP(B1379,'NCE EDUC'!$B$13:$J$1284,9,FALSE)</f>
        <v>Annual</v>
      </c>
      <c r="G1379" t="str">
        <f>VLOOKUP(B1379,'NCE EDUC'!$B$13:$I$1284,8,FALSE)</f>
        <v>P1YA</v>
      </c>
      <c r="H1379" t="s">
        <v>1821</v>
      </c>
    </row>
    <row r="1380" spans="2:8" x14ac:dyDescent="0.35">
      <c r="B1380" t="s">
        <v>2191</v>
      </c>
      <c r="C1380" t="str">
        <f>VLOOKUP(B1380,'NCE EDUC'!$B$13:$F$1284,5,FALSE)</f>
        <v>Microsoft Teams Shared Devices (Education Student Pricing)</v>
      </c>
      <c r="D1380">
        <f>VLOOKUP(B1380,'NCE EDUC'!$B$13:$L$1284,11,FALSE)</f>
        <v>14.519662921348313</v>
      </c>
      <c r="E1380" t="s">
        <v>894</v>
      </c>
      <c r="F1380" t="str">
        <f>VLOOKUP(B1380,'NCE EDUC'!$B$13:$J$1284,9,FALSE)</f>
        <v>Monthly</v>
      </c>
      <c r="G1380" t="str">
        <f>VLOOKUP(B1380,'NCE EDUC'!$B$13:$I$1284,8,FALSE)</f>
        <v>P1YM</v>
      </c>
      <c r="H1380" t="s">
        <v>1821</v>
      </c>
    </row>
    <row r="1381" spans="2:8" x14ac:dyDescent="0.35">
      <c r="B1381" t="s">
        <v>2192</v>
      </c>
      <c r="C1381" t="str">
        <f>VLOOKUP(B1381,'NCE EDUC'!$B$13:$F$1284,5,FALSE)</f>
        <v>Microsoft Teams Shared Devices (Education Student Pricing)</v>
      </c>
      <c r="D1381">
        <f>VLOOKUP(B1381,'NCE EDUC'!$B$13:$L$1284,11,FALSE)</f>
        <v>165.88764044943818</v>
      </c>
      <c r="E1381" t="s">
        <v>894</v>
      </c>
      <c r="F1381" t="str">
        <f>VLOOKUP(B1381,'NCE EDUC'!$B$13:$J$1284,9,FALSE)</f>
        <v>Annual</v>
      </c>
      <c r="G1381" t="str">
        <f>VLOOKUP(B1381,'NCE EDUC'!$B$13:$I$1284,8,FALSE)</f>
        <v>P1YA</v>
      </c>
      <c r="H1381" t="s">
        <v>1821</v>
      </c>
    </row>
    <row r="1382" spans="2:8" x14ac:dyDescent="0.35">
      <c r="B1382" t="s">
        <v>2193</v>
      </c>
      <c r="C1382" t="str">
        <f>VLOOKUP(B1382,'NCE EDUC'!$B$13:$F$1284,5,FALSE)</f>
        <v>Microsoft Teams Shared Devices (Education Student Pricing)</v>
      </c>
      <c r="D1382">
        <f>VLOOKUP(B1382,'NCE EDUC'!$B$13:$L$1284,11,FALSE)</f>
        <v>16.584269662921347</v>
      </c>
      <c r="E1382" t="s">
        <v>894</v>
      </c>
      <c r="F1382" t="str">
        <f>VLOOKUP(B1382,'NCE EDUC'!$B$13:$J$1284,9,FALSE)</f>
        <v>Monthly</v>
      </c>
      <c r="G1382" t="str">
        <f>VLOOKUP(B1382,'NCE EDUC'!$B$13:$I$1284,8,FALSE)</f>
        <v>P1MM</v>
      </c>
      <c r="H1382" t="s">
        <v>1821</v>
      </c>
    </row>
    <row r="1383" spans="2:8" x14ac:dyDescent="0.35">
      <c r="B1383" t="s">
        <v>2194</v>
      </c>
      <c r="C1383" t="str">
        <f>VLOOKUP(B1383,'NCE EDUC'!$B$13:$F$1284,5,FALSE)</f>
        <v>Microsoft Teams Shared Devices (Education Faculty Pricing)</v>
      </c>
      <c r="D1383">
        <f>VLOOKUP(B1383,'NCE EDUC'!$B$13:$L$1284,11,FALSE)</f>
        <v>22.123595505617978</v>
      </c>
      <c r="E1383" t="s">
        <v>894</v>
      </c>
      <c r="F1383" t="str">
        <f>VLOOKUP(B1383,'NCE EDUC'!$B$13:$J$1284,9,FALSE)</f>
        <v>Monthly</v>
      </c>
      <c r="G1383" t="str">
        <f>VLOOKUP(B1383,'NCE EDUC'!$B$13:$I$1284,8,FALSE)</f>
        <v>P1MM</v>
      </c>
      <c r="H1383" t="s">
        <v>1821</v>
      </c>
    </row>
    <row r="1384" spans="2:8" x14ac:dyDescent="0.35">
      <c r="B1384" t="s">
        <v>2195</v>
      </c>
      <c r="C1384" t="str">
        <f>VLOOKUP(B1384,'NCE EDUC'!$B$13:$F$1284,5,FALSE)</f>
        <v>Microsoft Viva Insights (Education Faculty Pricing)</v>
      </c>
      <c r="D1384">
        <f>VLOOKUP(B1384,'NCE EDUC'!$B$13:$L$1284,11,FALSE)</f>
        <v>6.416666666666667</v>
      </c>
      <c r="E1384" t="s">
        <v>894</v>
      </c>
      <c r="F1384" t="str">
        <f>VLOOKUP(B1384,'NCE EDUC'!$B$13:$J$1284,9,FALSE)</f>
        <v>Monthly</v>
      </c>
      <c r="G1384" t="str">
        <f>VLOOKUP(B1384,'NCE EDUC'!$B$13:$I$1284,8,FALSE)</f>
        <v>P1YM</v>
      </c>
      <c r="H1384" t="s">
        <v>1821</v>
      </c>
    </row>
    <row r="1385" spans="2:8" x14ac:dyDescent="0.35">
      <c r="B1385" t="s">
        <v>2196</v>
      </c>
      <c r="C1385" t="str">
        <f>VLOOKUP(B1385,'NCE EDUC'!$B$13:$F$1284,5,FALSE)</f>
        <v>Microsoft Viva Insights (Education Faculty Pricing)</v>
      </c>
      <c r="D1385">
        <f>VLOOKUP(B1385,'NCE EDUC'!$B$13:$L$1284,11,FALSE)</f>
        <v>73.303370786516851</v>
      </c>
      <c r="E1385" t="s">
        <v>894</v>
      </c>
      <c r="F1385" t="str">
        <f>VLOOKUP(B1385,'NCE EDUC'!$B$13:$J$1284,9,FALSE)</f>
        <v>Annual</v>
      </c>
      <c r="G1385" t="str">
        <f>VLOOKUP(B1385,'NCE EDUC'!$B$13:$I$1284,8,FALSE)</f>
        <v>P1YA</v>
      </c>
      <c r="H1385" t="s">
        <v>1821</v>
      </c>
    </row>
    <row r="1386" spans="2:8" x14ac:dyDescent="0.35">
      <c r="B1386" t="s">
        <v>2197</v>
      </c>
      <c r="C1386" t="str">
        <f>VLOOKUP(B1386,'NCE EDUC'!$B$13:$F$1284,5,FALSE)</f>
        <v>Microsoft Viva Insights (Education Faculty Pricing)</v>
      </c>
      <c r="D1386">
        <f>VLOOKUP(B1386,'NCE EDUC'!$B$13:$L$1284,11,FALSE)</f>
        <v>7.3258426966292127</v>
      </c>
      <c r="E1386" t="s">
        <v>894</v>
      </c>
      <c r="F1386" t="str">
        <f>VLOOKUP(B1386,'NCE EDUC'!$B$13:$J$1284,9,FALSE)</f>
        <v>Monthly</v>
      </c>
      <c r="G1386" t="str">
        <f>VLOOKUP(B1386,'NCE EDUC'!$B$13:$I$1284,8,FALSE)</f>
        <v>P1MM</v>
      </c>
      <c r="H1386" t="s">
        <v>1821</v>
      </c>
    </row>
    <row r="1387" spans="2:8" x14ac:dyDescent="0.35">
      <c r="B1387" t="s">
        <v>2198</v>
      </c>
      <c r="C1387" t="str">
        <f>VLOOKUP(B1387,'NCE EDUC'!$B$13:$F$1284,5,FALSE)</f>
        <v>Microsoft Viva (Education Faculty Pricing)</v>
      </c>
      <c r="D1387">
        <f>VLOOKUP(B1387,'NCE EDUC'!$B$13:$L$1284,11,FALSE)</f>
        <v>14.735018726591761</v>
      </c>
      <c r="E1387" t="s">
        <v>894</v>
      </c>
      <c r="F1387" t="str">
        <f>VLOOKUP(B1387,'NCE EDUC'!$B$13:$J$1284,9,FALSE)</f>
        <v>Monthly</v>
      </c>
      <c r="G1387" t="str">
        <f>VLOOKUP(B1387,'NCE EDUC'!$B$13:$I$1284,8,FALSE)</f>
        <v>P1YM</v>
      </c>
      <c r="H1387" t="s">
        <v>1821</v>
      </c>
    </row>
    <row r="1388" spans="2:8" x14ac:dyDescent="0.35">
      <c r="B1388" t="s">
        <v>2199</v>
      </c>
      <c r="C1388" t="str">
        <f>VLOOKUP(B1388,'NCE EDUC'!$B$13:$F$1284,5,FALSE)</f>
        <v>Microsoft Viva (Education Faculty Pricing)</v>
      </c>
      <c r="D1388">
        <f>VLOOKUP(B1388,'NCE EDUC'!$B$13:$L$1284,11,FALSE)</f>
        <v>168.44943820224717</v>
      </c>
      <c r="E1388" t="s">
        <v>894</v>
      </c>
      <c r="F1388" t="str">
        <f>VLOOKUP(B1388,'NCE EDUC'!$B$13:$J$1284,9,FALSE)</f>
        <v>Annual</v>
      </c>
      <c r="G1388" t="str">
        <f>VLOOKUP(B1388,'NCE EDUC'!$B$13:$I$1284,8,FALSE)</f>
        <v>P1YA</v>
      </c>
      <c r="H1388" t="s">
        <v>1821</v>
      </c>
    </row>
    <row r="1389" spans="2:8" x14ac:dyDescent="0.35">
      <c r="B1389" t="s">
        <v>2200</v>
      </c>
      <c r="C1389" t="str">
        <f>VLOOKUP(B1389,'NCE EDUC'!$B$13:$F$1284,5,FALSE)</f>
        <v>Microsoft Viva (Education Faculty Pricing)</v>
      </c>
      <c r="D1389">
        <f>VLOOKUP(B1389,'NCE EDUC'!$B$13:$L$1284,11,FALSE)</f>
        <v>16.853932584269664</v>
      </c>
      <c r="E1389" t="s">
        <v>894</v>
      </c>
      <c r="F1389" t="str">
        <f>VLOOKUP(B1389,'NCE EDUC'!$B$13:$J$1284,9,FALSE)</f>
        <v>Monthly</v>
      </c>
      <c r="G1389" t="str">
        <f>VLOOKUP(B1389,'NCE EDUC'!$B$13:$I$1284,8,FALSE)</f>
        <v>P1MM</v>
      </c>
      <c r="H1389" t="s">
        <v>1821</v>
      </c>
    </row>
    <row r="1390" spans="2:8" x14ac:dyDescent="0.35">
      <c r="B1390" t="s">
        <v>2201</v>
      </c>
      <c r="C1390" t="str">
        <f>VLOOKUP(B1390,'NCE EDUC'!$B$13:$F$1284,5,FALSE)</f>
        <v>Office 365 A3 (Education Faculty Pricing)</v>
      </c>
      <c r="D1390">
        <f>VLOOKUP(B1390,'NCE EDUC'!$B$13:$L$1284,11,FALSE)</f>
        <v>23.921348314606739</v>
      </c>
      <c r="E1390" t="s">
        <v>894</v>
      </c>
      <c r="F1390" t="str">
        <f>VLOOKUP(B1390,'NCE EDUC'!$B$13:$J$1284,9,FALSE)</f>
        <v>Monthly</v>
      </c>
      <c r="G1390" t="str">
        <f>VLOOKUP(B1390,'NCE EDUC'!$B$13:$I$1284,8,FALSE)</f>
        <v>P1MM</v>
      </c>
      <c r="H1390" t="s">
        <v>1821</v>
      </c>
    </row>
    <row r="1391" spans="2:8" x14ac:dyDescent="0.35">
      <c r="B1391" t="s">
        <v>2202</v>
      </c>
      <c r="C1391" t="str">
        <f>VLOOKUP(B1391,'NCE EDUC'!$B$13:$F$1284,5,FALSE)</f>
        <v>Office 365 A3 (Education Student Pricing)</v>
      </c>
      <c r="D1391">
        <f>VLOOKUP(B1391,'NCE EDUC'!$B$13:$L$1284,11,FALSE)</f>
        <v>18.382022471910112</v>
      </c>
      <c r="E1391" t="s">
        <v>894</v>
      </c>
      <c r="F1391" t="str">
        <f>VLOOKUP(B1391,'NCE EDUC'!$B$13:$J$1284,9,FALSE)</f>
        <v>Monthly</v>
      </c>
      <c r="G1391" t="str">
        <f>VLOOKUP(B1391,'NCE EDUC'!$B$13:$I$1284,8,FALSE)</f>
        <v>P1MM</v>
      </c>
      <c r="H1391" t="s">
        <v>1821</v>
      </c>
    </row>
    <row r="1392" spans="2:8" x14ac:dyDescent="0.35">
      <c r="B1392" t="s">
        <v>2203</v>
      </c>
      <c r="C1392" t="str">
        <f>VLOOKUP(B1392,'NCE EDUC'!$B$13:$F$1284,5,FALSE)</f>
        <v>Office 365 A5 (Education Faculty Pricing)</v>
      </c>
      <c r="D1392">
        <f>VLOOKUP(B1392,'NCE EDUC'!$B$13:$L$1284,11,FALSE)</f>
        <v>51.5308988764045</v>
      </c>
      <c r="E1392" t="s">
        <v>894</v>
      </c>
      <c r="F1392" t="str">
        <f>VLOOKUP(B1392,'NCE EDUC'!$B$13:$J$1284,9,FALSE)</f>
        <v>Monthly</v>
      </c>
      <c r="G1392" t="str">
        <f>VLOOKUP(B1392,'NCE EDUC'!$B$13:$I$1284,8,FALSE)</f>
        <v>P1YM</v>
      </c>
      <c r="H1392" t="s">
        <v>1821</v>
      </c>
    </row>
    <row r="1393" spans="2:8" x14ac:dyDescent="0.35">
      <c r="B1393" t="s">
        <v>2204</v>
      </c>
      <c r="C1393" t="str">
        <f>VLOOKUP(B1393,'NCE EDUC'!$B$13:$F$1284,5,FALSE)</f>
        <v>Office 365 A5 (Education Faculty Pricing)</v>
      </c>
      <c r="D1393">
        <f>VLOOKUP(B1393,'NCE EDUC'!$B$13:$L$1284,11,FALSE)</f>
        <v>588.95505617977517</v>
      </c>
      <c r="E1393" t="s">
        <v>894</v>
      </c>
      <c r="F1393" t="str">
        <f>VLOOKUP(B1393,'NCE EDUC'!$B$13:$J$1284,9,FALSE)</f>
        <v>Annual</v>
      </c>
      <c r="G1393" t="str">
        <f>VLOOKUP(B1393,'NCE EDUC'!$B$13:$I$1284,8,FALSE)</f>
        <v>P1YA</v>
      </c>
      <c r="H1393" t="s">
        <v>1821</v>
      </c>
    </row>
    <row r="1394" spans="2:8" x14ac:dyDescent="0.35">
      <c r="B1394" t="s">
        <v>2205</v>
      </c>
      <c r="C1394" t="str">
        <f>VLOOKUP(B1394,'NCE EDUC'!$B$13:$F$1284,5,FALSE)</f>
        <v>Office 365 A5 (Education Faculty Pricing)</v>
      </c>
      <c r="D1394">
        <f>VLOOKUP(B1394,'NCE EDUC'!$B$13:$L$1284,11,FALSE)</f>
        <v>58.898876404494381</v>
      </c>
      <c r="E1394" t="s">
        <v>894</v>
      </c>
      <c r="F1394" t="str">
        <f>VLOOKUP(B1394,'NCE EDUC'!$B$13:$J$1284,9,FALSE)</f>
        <v>Monthly</v>
      </c>
      <c r="G1394" t="str">
        <f>VLOOKUP(B1394,'NCE EDUC'!$B$13:$I$1284,8,FALSE)</f>
        <v>P1MM</v>
      </c>
      <c r="H1394" t="s">
        <v>1821</v>
      </c>
    </row>
    <row r="1395" spans="2:8" x14ac:dyDescent="0.35">
      <c r="B1395" t="s">
        <v>2206</v>
      </c>
      <c r="C1395" t="str">
        <f>VLOOKUP(B1395,'NCE EDUC'!$B$13:$F$1284,5,FALSE)</f>
        <v>Office 365 A5 (Education Student Pricing)</v>
      </c>
      <c r="D1395">
        <f>VLOOKUP(B1395,'NCE EDUC'!$B$13:$L$1284,11,FALSE)</f>
        <v>38.711610486891381</v>
      </c>
      <c r="E1395" t="s">
        <v>894</v>
      </c>
      <c r="F1395" t="str">
        <f>VLOOKUP(B1395,'NCE EDUC'!$B$13:$J$1284,9,FALSE)</f>
        <v>Monthly</v>
      </c>
      <c r="G1395" t="str">
        <f>VLOOKUP(B1395,'NCE EDUC'!$B$13:$I$1284,8,FALSE)</f>
        <v>P1YM</v>
      </c>
      <c r="H1395" t="s">
        <v>1821</v>
      </c>
    </row>
    <row r="1396" spans="2:8" x14ac:dyDescent="0.35">
      <c r="B1396" t="s">
        <v>2207</v>
      </c>
      <c r="C1396" t="str">
        <f>VLOOKUP(B1396,'NCE EDUC'!$B$13:$F$1284,5,FALSE)</f>
        <v>Office 365 A5 (Education Student Pricing)</v>
      </c>
      <c r="D1396">
        <f>VLOOKUP(B1396,'NCE EDUC'!$B$13:$L$1284,11,FALSE)</f>
        <v>442.35955056179773</v>
      </c>
      <c r="E1396" t="s">
        <v>894</v>
      </c>
      <c r="F1396" t="str">
        <f>VLOOKUP(B1396,'NCE EDUC'!$B$13:$J$1284,9,FALSE)</f>
        <v>Annual</v>
      </c>
      <c r="G1396" t="str">
        <f>VLOOKUP(B1396,'NCE EDUC'!$B$13:$I$1284,8,FALSE)</f>
        <v>P1YA</v>
      </c>
      <c r="H1396" t="s">
        <v>1821</v>
      </c>
    </row>
    <row r="1397" spans="2:8" x14ac:dyDescent="0.35">
      <c r="B1397" t="s">
        <v>2208</v>
      </c>
      <c r="C1397" t="str">
        <f>VLOOKUP(B1397,'NCE EDUC'!$B$13:$F$1284,5,FALSE)</f>
        <v>Office 365 A5 (Education Student Pricing)</v>
      </c>
      <c r="D1397">
        <f>VLOOKUP(B1397,'NCE EDUC'!$B$13:$L$1284,11,FALSE)</f>
        <v>44.235955056179769</v>
      </c>
      <c r="E1397" t="s">
        <v>894</v>
      </c>
      <c r="F1397" t="str">
        <f>VLOOKUP(B1397,'NCE EDUC'!$B$13:$J$1284,9,FALSE)</f>
        <v>Monthly</v>
      </c>
      <c r="G1397" t="str">
        <f>VLOOKUP(B1397,'NCE EDUC'!$B$13:$I$1284,8,FALSE)</f>
        <v>P1MM</v>
      </c>
      <c r="H1397" t="s">
        <v>1821</v>
      </c>
    </row>
    <row r="1398" spans="2:8" x14ac:dyDescent="0.35">
      <c r="B1398" t="s">
        <v>2209</v>
      </c>
      <c r="C1398" t="str">
        <f>VLOOKUP(B1398,'NCE EDUC'!$B$13:$F$1284,5,FALSE)</f>
        <v>Office 365 A5 without Audio Conferencing (Education Faculty Pricing)</v>
      </c>
      <c r="D1398">
        <f>VLOOKUP(B1398,'NCE EDUC'!$B$13:$L$1284,11,FALSE)</f>
        <v>51.5308988764045</v>
      </c>
      <c r="E1398" t="s">
        <v>894</v>
      </c>
      <c r="F1398" t="str">
        <f>VLOOKUP(B1398,'NCE EDUC'!$B$13:$J$1284,9,FALSE)</f>
        <v>Monthly</v>
      </c>
      <c r="G1398" t="str">
        <f>VLOOKUP(B1398,'NCE EDUC'!$B$13:$I$1284,8,FALSE)</f>
        <v>P1YM</v>
      </c>
      <c r="H1398" t="s">
        <v>1821</v>
      </c>
    </row>
    <row r="1399" spans="2:8" x14ac:dyDescent="0.35">
      <c r="B1399" t="s">
        <v>2210</v>
      </c>
      <c r="C1399" t="str">
        <f>VLOOKUP(B1399,'NCE EDUC'!$B$13:$F$1284,5,FALSE)</f>
        <v>Office 365 A5 without Audio Conferencing (Education Faculty Pricing)</v>
      </c>
      <c r="D1399">
        <f>VLOOKUP(B1399,'NCE EDUC'!$B$13:$L$1284,11,FALSE)</f>
        <v>588.95505617977517</v>
      </c>
      <c r="E1399" t="s">
        <v>894</v>
      </c>
      <c r="F1399" t="str">
        <f>VLOOKUP(B1399,'NCE EDUC'!$B$13:$J$1284,9,FALSE)</f>
        <v>Annual</v>
      </c>
      <c r="G1399" t="str">
        <f>VLOOKUP(B1399,'NCE EDUC'!$B$13:$I$1284,8,FALSE)</f>
        <v>P1YA</v>
      </c>
      <c r="H1399" t="s">
        <v>1821</v>
      </c>
    </row>
    <row r="1400" spans="2:8" x14ac:dyDescent="0.35">
      <c r="B1400" t="s">
        <v>2211</v>
      </c>
      <c r="C1400" t="str">
        <f>VLOOKUP(B1400,'NCE EDUC'!$B$13:$F$1284,5,FALSE)</f>
        <v>Office 365 A5 without Audio Conferencing (Education Faculty Pricing)</v>
      </c>
      <c r="D1400">
        <f>VLOOKUP(B1400,'NCE EDUC'!$B$13:$L$1284,11,FALSE)</f>
        <v>58.898876404494381</v>
      </c>
      <c r="E1400" t="s">
        <v>894</v>
      </c>
      <c r="F1400" t="str">
        <f>VLOOKUP(B1400,'NCE EDUC'!$B$13:$J$1284,9,FALSE)</f>
        <v>Monthly</v>
      </c>
      <c r="G1400" t="str">
        <f>VLOOKUP(B1400,'NCE EDUC'!$B$13:$I$1284,8,FALSE)</f>
        <v>P1MM</v>
      </c>
      <c r="H1400" t="s">
        <v>1821</v>
      </c>
    </row>
    <row r="1401" spans="2:8" x14ac:dyDescent="0.35">
      <c r="B1401" t="s">
        <v>2212</v>
      </c>
      <c r="C1401" t="str">
        <f>VLOOKUP(B1401,'NCE EDUC'!$B$13:$F$1284,5,FALSE)</f>
        <v>Office 365 Extra File Storage (Education Faculty Pricing)</v>
      </c>
      <c r="D1401">
        <f>VLOOKUP(B1401,'NCE EDUC'!$B$13:$L$1284,11,FALSE)</f>
        <v>1.2986891385767789</v>
      </c>
      <c r="E1401" t="s">
        <v>894</v>
      </c>
      <c r="F1401" t="str">
        <f>VLOOKUP(B1401,'NCE EDUC'!$B$13:$J$1284,9,FALSE)</f>
        <v>Monthly</v>
      </c>
      <c r="G1401" t="str">
        <f>VLOOKUP(B1401,'NCE EDUC'!$B$13:$I$1284,8,FALSE)</f>
        <v>P1YM</v>
      </c>
      <c r="H1401" t="s">
        <v>1821</v>
      </c>
    </row>
    <row r="1402" spans="2:8" x14ac:dyDescent="0.35">
      <c r="B1402" t="s">
        <v>2213</v>
      </c>
      <c r="C1402" t="str">
        <f>VLOOKUP(B1402,'NCE EDUC'!$B$13:$F$1284,5,FALSE)</f>
        <v>Office 365 Extra File Storage (Education Faculty Pricing)</v>
      </c>
      <c r="D1402">
        <f>VLOOKUP(B1402,'NCE EDUC'!$B$13:$L$1284,11,FALSE)</f>
        <v>14.786516853932584</v>
      </c>
      <c r="E1402" t="s">
        <v>894</v>
      </c>
      <c r="F1402" t="str">
        <f>VLOOKUP(B1402,'NCE EDUC'!$B$13:$J$1284,9,FALSE)</f>
        <v>Annual</v>
      </c>
      <c r="G1402" t="str">
        <f>VLOOKUP(B1402,'NCE EDUC'!$B$13:$I$1284,8,FALSE)</f>
        <v>P1YA</v>
      </c>
      <c r="H1402" t="s">
        <v>1821</v>
      </c>
    </row>
    <row r="1403" spans="2:8" x14ac:dyDescent="0.35">
      <c r="B1403" t="s">
        <v>2214</v>
      </c>
      <c r="C1403" t="str">
        <f>VLOOKUP(B1403,'NCE EDUC'!$B$13:$F$1284,5,FALSE)</f>
        <v>Office 365 Extra File Storage (Education Faculty Pricing)</v>
      </c>
      <c r="D1403">
        <f>VLOOKUP(B1403,'NCE EDUC'!$B$13:$L$1284,11,FALSE)</f>
        <v>1.4831460674157304</v>
      </c>
      <c r="E1403" t="s">
        <v>894</v>
      </c>
      <c r="F1403" t="str">
        <f>VLOOKUP(B1403,'NCE EDUC'!$B$13:$J$1284,9,FALSE)</f>
        <v>Monthly</v>
      </c>
      <c r="G1403" t="str">
        <f>VLOOKUP(B1403,'NCE EDUC'!$B$13:$I$1284,8,FALSE)</f>
        <v>P1MM</v>
      </c>
      <c r="H1403" t="s">
        <v>1821</v>
      </c>
    </row>
    <row r="1404" spans="2:8" x14ac:dyDescent="0.35">
      <c r="B1404" t="s">
        <v>2215</v>
      </c>
      <c r="C1404" t="str">
        <f>VLOOKUP(B1404,'NCE EDUC'!$B$13:$F$1284,5,FALSE)</f>
        <v>Power Platform Requests add-on (Education Faculty Pricing)</v>
      </c>
      <c r="D1404">
        <f>VLOOKUP(B1404,'NCE EDUC'!$B$13:$L$1284,11,FALSE)</f>
        <v>241.58426966292134</v>
      </c>
      <c r="E1404" t="s">
        <v>894</v>
      </c>
      <c r="F1404" t="str">
        <f>VLOOKUP(B1404,'NCE EDUC'!$B$13:$J$1284,9,FALSE)</f>
        <v>Monthly</v>
      </c>
      <c r="G1404" t="str">
        <f>VLOOKUP(B1404,'NCE EDUC'!$B$13:$I$1284,8,FALSE)</f>
        <v>P1MM</v>
      </c>
      <c r="H1404" t="s">
        <v>1821</v>
      </c>
    </row>
    <row r="1405" spans="2:8" x14ac:dyDescent="0.35">
      <c r="B1405" t="s">
        <v>2216</v>
      </c>
      <c r="C1405" t="str">
        <f>VLOOKUP(B1405,'NCE EDUC'!$B$13:$F$1284,5,FALSE)</f>
        <v>Power Apps Premium (Education Faculty Pricing)</v>
      </c>
      <c r="D1405">
        <f>VLOOKUP(B1405,'NCE EDUC'!$B$13:$L$1284,11,FALSE)</f>
        <v>66.453183520599254</v>
      </c>
      <c r="E1405" t="s">
        <v>894</v>
      </c>
      <c r="F1405" t="str">
        <f>VLOOKUP(B1405,'NCE EDUC'!$B$13:$J$1284,9,FALSE)</f>
        <v>Monthly</v>
      </c>
      <c r="G1405" t="str">
        <f>VLOOKUP(B1405,'NCE EDUC'!$B$13:$I$1284,8,FALSE)</f>
        <v>P1YM</v>
      </c>
      <c r="H1405" t="s">
        <v>1821</v>
      </c>
    </row>
    <row r="1406" spans="2:8" x14ac:dyDescent="0.35">
      <c r="B1406" t="s">
        <v>2217</v>
      </c>
      <c r="C1406" t="str">
        <f>VLOOKUP(B1406,'NCE EDUC'!$B$13:$F$1284,5,FALSE)</f>
        <v>Power Apps Premium (Education Faculty Pricing)</v>
      </c>
      <c r="D1406">
        <f>VLOOKUP(B1406,'NCE EDUC'!$B$13:$L$1284,11,FALSE)</f>
        <v>759.50561797752812</v>
      </c>
      <c r="E1406" t="s">
        <v>894</v>
      </c>
      <c r="F1406" t="str">
        <f>VLOOKUP(B1406,'NCE EDUC'!$B$13:$J$1284,9,FALSE)</f>
        <v>Annual</v>
      </c>
      <c r="G1406" t="str">
        <f>VLOOKUP(B1406,'NCE EDUC'!$B$13:$I$1284,8,FALSE)</f>
        <v>P1YA</v>
      </c>
      <c r="H1406" t="s">
        <v>1821</v>
      </c>
    </row>
    <row r="1407" spans="2:8" x14ac:dyDescent="0.35">
      <c r="B1407" t="s">
        <v>2218</v>
      </c>
      <c r="C1407" t="str">
        <f>VLOOKUP(B1407,'NCE EDUC'!$B$13:$F$1284,5,FALSE)</f>
        <v>Power Apps Premium (Education Faculty Pricing)</v>
      </c>
      <c r="D1407">
        <f>VLOOKUP(B1407,'NCE EDUC'!$B$13:$L$1284,11,FALSE)</f>
        <v>75.943820224719104</v>
      </c>
      <c r="E1407" t="s">
        <v>894</v>
      </c>
      <c r="F1407" t="str">
        <f>VLOOKUP(B1407,'NCE EDUC'!$B$13:$J$1284,9,FALSE)</f>
        <v>Monthly</v>
      </c>
      <c r="G1407" t="str">
        <f>VLOOKUP(B1407,'NCE EDUC'!$B$13:$I$1284,8,FALSE)</f>
        <v>P1MM</v>
      </c>
      <c r="H1407" t="s">
        <v>1821</v>
      </c>
    </row>
    <row r="1408" spans="2:8" x14ac:dyDescent="0.35">
      <c r="B1408" t="s">
        <v>2219</v>
      </c>
      <c r="C1408" t="str">
        <f>VLOOKUP(B1408,'NCE EDUC'!$B$13:$F$1284,5,FALSE)</f>
        <v>Power Apps Premium (Education Student Pricing)</v>
      </c>
      <c r="D1408">
        <f>VLOOKUP(B1408,'NCE EDUC'!$B$13:$L$1284,11,FALSE)</f>
        <v>48.316479400749067</v>
      </c>
      <c r="E1408" t="s">
        <v>894</v>
      </c>
      <c r="F1408" t="str">
        <f>VLOOKUP(B1408,'NCE EDUC'!$B$13:$J$1284,9,FALSE)</f>
        <v>Monthly</v>
      </c>
      <c r="G1408" t="str">
        <f>VLOOKUP(B1408,'NCE EDUC'!$B$13:$I$1284,8,FALSE)</f>
        <v>P1YM</v>
      </c>
      <c r="H1408" t="s">
        <v>1821</v>
      </c>
    </row>
    <row r="1409" spans="2:8" x14ac:dyDescent="0.35">
      <c r="B1409" t="s">
        <v>2220</v>
      </c>
      <c r="C1409" t="str">
        <f>VLOOKUP(B1409,'NCE EDUC'!$B$13:$F$1284,5,FALSE)</f>
        <v>Power Apps Premium (Education Student Pricing)</v>
      </c>
      <c r="D1409">
        <f>VLOOKUP(B1409,'NCE EDUC'!$B$13:$L$1284,11,FALSE)</f>
        <v>552.14606741573039</v>
      </c>
      <c r="E1409" t="s">
        <v>894</v>
      </c>
      <c r="F1409" t="str">
        <f>VLOOKUP(B1409,'NCE EDUC'!$B$13:$J$1284,9,FALSE)</f>
        <v>Annual</v>
      </c>
      <c r="G1409" t="str">
        <f>VLOOKUP(B1409,'NCE EDUC'!$B$13:$I$1284,8,FALSE)</f>
        <v>P1YA</v>
      </c>
      <c r="H1409" t="s">
        <v>1821</v>
      </c>
    </row>
    <row r="1410" spans="2:8" x14ac:dyDescent="0.35">
      <c r="B1410" t="s">
        <v>2221</v>
      </c>
      <c r="C1410" t="str">
        <f>VLOOKUP(B1410,'NCE EDUC'!$B$13:$F$1284,5,FALSE)</f>
        <v>Power Apps Premium (Education Student Pricing)</v>
      </c>
      <c r="D1410">
        <f>VLOOKUP(B1410,'NCE EDUC'!$B$13:$L$1284,11,FALSE)</f>
        <v>55.213483146067418</v>
      </c>
      <c r="E1410" t="s">
        <v>894</v>
      </c>
      <c r="F1410" t="str">
        <f>VLOOKUP(B1410,'NCE EDUC'!$B$13:$J$1284,9,FALSE)</f>
        <v>Monthly</v>
      </c>
      <c r="G1410" t="str">
        <f>VLOOKUP(B1410,'NCE EDUC'!$B$13:$I$1284,8,FALSE)</f>
        <v>P1MM</v>
      </c>
      <c r="H1410" t="s">
        <v>1821</v>
      </c>
    </row>
    <row r="1411" spans="2:8" x14ac:dyDescent="0.35">
      <c r="B1411" t="s">
        <v>2222</v>
      </c>
      <c r="C1411" t="str">
        <f>VLOOKUP(B1411,'NCE EDUC'!$B$13:$F$1284,5,FALSE)</f>
        <v>Power Automate per flow plan (Education Faculty Pricing)</v>
      </c>
      <c r="D1411">
        <f>VLOOKUP(B1411,'NCE EDUC'!$B$13:$L$1284,11,FALSE)</f>
        <v>379.64044943820221</v>
      </c>
      <c r="E1411" t="s">
        <v>894</v>
      </c>
      <c r="F1411" t="str">
        <f>VLOOKUP(B1411,'NCE EDUC'!$B$13:$J$1284,9,FALSE)</f>
        <v>Monthly</v>
      </c>
      <c r="G1411" t="str">
        <f>VLOOKUP(B1411,'NCE EDUC'!$B$13:$I$1284,8,FALSE)</f>
        <v>P1MM</v>
      </c>
      <c r="H1411" t="s">
        <v>1821</v>
      </c>
    </row>
    <row r="1412" spans="2:8" x14ac:dyDescent="0.35">
      <c r="B1412" t="s">
        <v>2223</v>
      </c>
      <c r="C1412" t="str">
        <f>VLOOKUP(B1412,'NCE EDUC'!$B$13:$F$1284,5,FALSE)</f>
        <v>Power Automate per user plan (Education Faculty Pricing)</v>
      </c>
      <c r="D1412">
        <f>VLOOKUP(B1412,'NCE EDUC'!$B$13:$L$1284,11,FALSE)</f>
        <v>56.898876404494381</v>
      </c>
      <c r="E1412" t="s">
        <v>894</v>
      </c>
      <c r="F1412" t="str">
        <f>VLOOKUP(B1412,'NCE EDUC'!$B$13:$J$1284,9,FALSE)</f>
        <v>Monthly</v>
      </c>
      <c r="G1412" t="str">
        <f>VLOOKUP(B1412,'NCE EDUC'!$B$13:$I$1284,8,FALSE)</f>
        <v>P1MM</v>
      </c>
      <c r="H1412" t="s">
        <v>1821</v>
      </c>
    </row>
    <row r="1413" spans="2:8" x14ac:dyDescent="0.35">
      <c r="B1413" t="s">
        <v>2224</v>
      </c>
      <c r="C1413" t="str">
        <f>VLOOKUP(B1413,'NCE EDUC'!$B$13:$F$1284,5,FALSE)</f>
        <v>Power Automate per user plan (Education Student Pricing)</v>
      </c>
      <c r="D1413">
        <f>VLOOKUP(B1413,'NCE EDUC'!$B$13:$L$1284,11,FALSE)</f>
        <v>41.471910112359545</v>
      </c>
      <c r="E1413" t="s">
        <v>894</v>
      </c>
      <c r="F1413" t="str">
        <f>VLOOKUP(B1413,'NCE EDUC'!$B$13:$J$1284,9,FALSE)</f>
        <v>Monthly</v>
      </c>
      <c r="G1413" t="str">
        <f>VLOOKUP(B1413,'NCE EDUC'!$B$13:$I$1284,8,FALSE)</f>
        <v>P1MM</v>
      </c>
      <c r="H1413" t="s">
        <v>1821</v>
      </c>
    </row>
    <row r="1414" spans="2:8" x14ac:dyDescent="0.35">
      <c r="B1414" t="s">
        <v>2225</v>
      </c>
      <c r="C1414" t="str">
        <f>VLOOKUP(B1414,'NCE EDUC'!$B$13:$F$1284,5,FALSE)</f>
        <v>Power Automate Premium (Education Faculty Pricing)</v>
      </c>
      <c r="D1414">
        <f>VLOOKUP(B1414,'NCE EDUC'!$B$13:$L$1284,11,FALSE)</f>
        <v>49.789325842696627</v>
      </c>
      <c r="E1414" t="s">
        <v>894</v>
      </c>
      <c r="F1414" t="str">
        <f>VLOOKUP(B1414,'NCE EDUC'!$B$13:$J$1284,9,FALSE)</f>
        <v>Monthly</v>
      </c>
      <c r="G1414" t="str">
        <f>VLOOKUP(B1414,'NCE EDUC'!$B$13:$I$1284,8,FALSE)</f>
        <v>P1YM</v>
      </c>
      <c r="H1414" t="s">
        <v>1821</v>
      </c>
    </row>
    <row r="1415" spans="2:8" x14ac:dyDescent="0.35">
      <c r="B1415" t="s">
        <v>2226</v>
      </c>
      <c r="C1415" t="str">
        <f>VLOOKUP(B1415,'NCE EDUC'!$B$13:$F$1284,5,FALSE)</f>
        <v>Power Automate Premium (Education Faculty Pricing)</v>
      </c>
      <c r="D1415">
        <f>VLOOKUP(B1415,'NCE EDUC'!$B$13:$L$1284,11,FALSE)</f>
        <v>569.02247191011236</v>
      </c>
      <c r="E1415" t="s">
        <v>894</v>
      </c>
      <c r="F1415" t="str">
        <f>VLOOKUP(B1415,'NCE EDUC'!$B$13:$J$1284,9,FALSE)</f>
        <v>Annual</v>
      </c>
      <c r="G1415" t="str">
        <f>VLOOKUP(B1415,'NCE EDUC'!$B$13:$I$1284,8,FALSE)</f>
        <v>P1YA</v>
      </c>
      <c r="H1415" t="s">
        <v>1821</v>
      </c>
    </row>
    <row r="1416" spans="2:8" x14ac:dyDescent="0.35">
      <c r="B1416" t="s">
        <v>2227</v>
      </c>
      <c r="C1416" t="str">
        <f>VLOOKUP(B1416,'NCE EDUC'!$B$13:$F$1284,5,FALSE)</f>
        <v>Power Automate Premium (Education Faculty Pricing)</v>
      </c>
      <c r="D1416">
        <f>VLOOKUP(B1416,'NCE EDUC'!$B$13:$L$1284,11,FALSE)</f>
        <v>56.898876404494381</v>
      </c>
      <c r="E1416" t="s">
        <v>894</v>
      </c>
      <c r="F1416" t="str">
        <f>VLOOKUP(B1416,'NCE EDUC'!$B$13:$J$1284,9,FALSE)</f>
        <v>Monthly</v>
      </c>
      <c r="G1416" t="str">
        <f>VLOOKUP(B1416,'NCE EDUC'!$B$13:$I$1284,8,FALSE)</f>
        <v>P1MM</v>
      </c>
      <c r="H1416" t="s">
        <v>1821</v>
      </c>
    </row>
    <row r="1417" spans="2:8" x14ac:dyDescent="0.35">
      <c r="B1417" t="s">
        <v>2228</v>
      </c>
      <c r="C1417" t="str">
        <f>VLOOKUP(B1417,'NCE EDUC'!$B$13:$F$1284,5,FALSE)</f>
        <v>Power Automate Premium (Education Student Pricing)</v>
      </c>
      <c r="D1417">
        <f>VLOOKUP(B1417,'NCE EDUC'!$B$13:$L$1284,11,FALSE)</f>
        <v>36.287453183520604</v>
      </c>
      <c r="E1417" t="s">
        <v>894</v>
      </c>
      <c r="F1417" t="str">
        <f>VLOOKUP(B1417,'NCE EDUC'!$B$13:$J$1284,9,FALSE)</f>
        <v>Monthly</v>
      </c>
      <c r="G1417" t="str">
        <f>VLOOKUP(B1417,'NCE EDUC'!$B$13:$I$1284,8,FALSE)</f>
        <v>P1YM</v>
      </c>
      <c r="H1417" t="s">
        <v>1821</v>
      </c>
    </row>
    <row r="1418" spans="2:8" x14ac:dyDescent="0.35">
      <c r="B1418" t="s">
        <v>2229</v>
      </c>
      <c r="C1418" t="str">
        <f>VLOOKUP(B1418,'NCE EDUC'!$B$13:$F$1284,5,FALSE)</f>
        <v>Power Automate Premium (Education Student Pricing)</v>
      </c>
      <c r="D1418">
        <f>VLOOKUP(B1418,'NCE EDUC'!$B$13:$L$1284,11,FALSE)</f>
        <v>414.70786516853929</v>
      </c>
      <c r="E1418" t="s">
        <v>894</v>
      </c>
      <c r="F1418" t="str">
        <f>VLOOKUP(B1418,'NCE EDUC'!$B$13:$J$1284,9,FALSE)</f>
        <v>Annual</v>
      </c>
      <c r="G1418" t="str">
        <f>VLOOKUP(B1418,'NCE EDUC'!$B$13:$I$1284,8,FALSE)</f>
        <v>P1YA</v>
      </c>
      <c r="H1418" t="s">
        <v>1821</v>
      </c>
    </row>
    <row r="1419" spans="2:8" x14ac:dyDescent="0.35">
      <c r="B1419" t="s">
        <v>2230</v>
      </c>
      <c r="C1419" t="str">
        <f>VLOOKUP(B1419,'NCE EDUC'!$B$13:$F$1284,5,FALSE)</f>
        <v>Power Automate Premium (Education Student Pricing)</v>
      </c>
      <c r="D1419">
        <f>VLOOKUP(B1419,'NCE EDUC'!$B$13:$L$1284,11,FALSE)</f>
        <v>41.471910112359545</v>
      </c>
      <c r="E1419" t="s">
        <v>894</v>
      </c>
      <c r="F1419" t="str">
        <f>VLOOKUP(B1419,'NCE EDUC'!$B$13:$J$1284,9,FALSE)</f>
        <v>Monthly</v>
      </c>
      <c r="G1419" t="str">
        <f>VLOOKUP(B1419,'NCE EDUC'!$B$13:$I$1284,8,FALSE)</f>
        <v>P1MM</v>
      </c>
      <c r="H1419" t="s">
        <v>1821</v>
      </c>
    </row>
    <row r="1420" spans="2:8" x14ac:dyDescent="0.35">
      <c r="B1420" t="s">
        <v>2231</v>
      </c>
      <c r="C1420" t="str">
        <f>VLOOKUP(B1420,'NCE EDUC'!$B$13:$F$1284,5,FALSE)</f>
        <v>Power Automate unattended RPA add-on (Education Student Pricing)</v>
      </c>
      <c r="D1420">
        <f>VLOOKUP(B1420,'NCE EDUC'!$B$13:$L$1284,11,FALSE)</f>
        <v>362.35112359550561</v>
      </c>
      <c r="E1420" t="s">
        <v>894</v>
      </c>
      <c r="F1420" t="str">
        <f>VLOOKUP(B1420,'NCE EDUC'!$B$13:$J$1284,9,FALSE)</f>
        <v>Monthly</v>
      </c>
      <c r="G1420" t="str">
        <f>VLOOKUP(B1420,'NCE EDUC'!$B$13:$I$1284,8,FALSE)</f>
        <v>P1YM</v>
      </c>
      <c r="H1420" t="s">
        <v>1821</v>
      </c>
    </row>
    <row r="1421" spans="2:8" x14ac:dyDescent="0.35">
      <c r="B1421" t="s">
        <v>2232</v>
      </c>
      <c r="C1421" t="str">
        <f>VLOOKUP(B1421,'NCE EDUC'!$B$13:$F$1284,5,FALSE)</f>
        <v>Power Automate unattended RPA add-on (Education Student Pricing)</v>
      </c>
      <c r="D1421">
        <f>VLOOKUP(B1421,'NCE EDUC'!$B$13:$L$1284,11,FALSE)</f>
        <v>4141.0898876404499</v>
      </c>
      <c r="E1421" t="s">
        <v>894</v>
      </c>
      <c r="F1421" t="str">
        <f>VLOOKUP(B1421,'NCE EDUC'!$B$13:$J$1284,9,FALSE)</f>
        <v>Annual</v>
      </c>
      <c r="G1421" t="str">
        <f>VLOOKUP(B1421,'NCE EDUC'!$B$13:$I$1284,8,FALSE)</f>
        <v>P1YA</v>
      </c>
      <c r="H1421" t="s">
        <v>1821</v>
      </c>
    </row>
    <row r="1422" spans="2:8" x14ac:dyDescent="0.35">
      <c r="B1422" t="s">
        <v>2233</v>
      </c>
      <c r="C1422" t="str">
        <f>VLOOKUP(B1422,'NCE EDUC'!$B$13:$F$1284,5,FALSE)</f>
        <v>Power Automate unattended RPA add-on (Education Student Pricing)</v>
      </c>
      <c r="D1422">
        <f>VLOOKUP(B1422,'NCE EDUC'!$B$13:$L$1284,11,FALSE)</f>
        <v>414.11235955056179</v>
      </c>
      <c r="E1422" t="s">
        <v>894</v>
      </c>
      <c r="F1422" t="str">
        <f>VLOOKUP(B1422,'NCE EDUC'!$B$13:$J$1284,9,FALSE)</f>
        <v>Monthly</v>
      </c>
      <c r="G1422" t="str">
        <f>VLOOKUP(B1422,'NCE EDUC'!$B$13:$I$1284,8,FALSE)</f>
        <v>P1MM</v>
      </c>
      <c r="H1422" t="s">
        <v>1821</v>
      </c>
    </row>
    <row r="1423" spans="2:8" x14ac:dyDescent="0.35">
      <c r="B1423" t="s">
        <v>2234</v>
      </c>
      <c r="C1423" t="str">
        <f>VLOOKUP(B1423,'NCE EDUC'!$B$13:$F$1284,5,FALSE)</f>
        <v>Power Automate unattended RPA add-on (Education Faculty Pricing)</v>
      </c>
      <c r="D1423">
        <f>VLOOKUP(B1423,'NCE EDUC'!$B$13:$L$1284,11,FALSE)</f>
        <v>569.50561797752812</v>
      </c>
      <c r="E1423" t="s">
        <v>894</v>
      </c>
      <c r="F1423" t="str">
        <f>VLOOKUP(B1423,'NCE EDUC'!$B$13:$J$1284,9,FALSE)</f>
        <v>Monthly</v>
      </c>
      <c r="G1423" t="str">
        <f>VLOOKUP(B1423,'NCE EDUC'!$B$13:$I$1284,8,FALSE)</f>
        <v>P1MM</v>
      </c>
      <c r="H1423" t="s">
        <v>1821</v>
      </c>
    </row>
    <row r="1424" spans="2:8" x14ac:dyDescent="0.35">
      <c r="B1424" t="s">
        <v>2235</v>
      </c>
      <c r="C1424" t="str">
        <f>VLOOKUP(B1424,'NCE EDUC'!$B$13:$F$1284,5,FALSE)</f>
        <v>Power BI Premium Per User (Education Faculty Pricing)</v>
      </c>
      <c r="D1424">
        <f>VLOOKUP(B1424,'NCE EDUC'!$B$13:$L$1284,11,FALSE)</f>
        <v>33.17977528089888</v>
      </c>
      <c r="E1424" t="s">
        <v>894</v>
      </c>
      <c r="F1424" t="str">
        <f>VLOOKUP(B1424,'NCE EDUC'!$B$13:$J$1284,9,FALSE)</f>
        <v>Monthly</v>
      </c>
      <c r="G1424" t="str">
        <f>VLOOKUP(B1424,'NCE EDUC'!$B$13:$I$1284,8,FALSE)</f>
        <v>P1MM</v>
      </c>
      <c r="H1424" t="s">
        <v>1821</v>
      </c>
    </row>
    <row r="1425" spans="2:8" x14ac:dyDescent="0.35">
      <c r="B1425" t="s">
        <v>2236</v>
      </c>
      <c r="C1425" t="str">
        <f>VLOOKUP(B1425,'NCE EDUC'!$B$13:$F$1284,5,FALSE)</f>
        <v>Power BI Premium Per User Add-On (Education Faculty Pricing)</v>
      </c>
      <c r="D1425">
        <f>VLOOKUP(B1425,'NCE EDUC'!$B$13:$L$1284,11,FALSE)</f>
        <v>14.519662921348313</v>
      </c>
      <c r="E1425" t="s">
        <v>894</v>
      </c>
      <c r="F1425" t="str">
        <f>VLOOKUP(B1425,'NCE EDUC'!$B$13:$J$1284,9,FALSE)</f>
        <v>Monthly</v>
      </c>
      <c r="G1425" t="str">
        <f>VLOOKUP(B1425,'NCE EDUC'!$B$13:$I$1284,8,FALSE)</f>
        <v>P1YM</v>
      </c>
      <c r="H1425" t="s">
        <v>1821</v>
      </c>
    </row>
    <row r="1426" spans="2:8" x14ac:dyDescent="0.35">
      <c r="B1426" t="s">
        <v>2237</v>
      </c>
      <c r="C1426" t="str">
        <f>VLOOKUP(B1426,'NCE EDUC'!$B$13:$F$1284,5,FALSE)</f>
        <v>Power BI Premium Per User Add-On (Education Faculty Pricing)</v>
      </c>
      <c r="D1426">
        <f>VLOOKUP(B1426,'NCE EDUC'!$B$13:$L$1284,11,FALSE)</f>
        <v>165.88764044943818</v>
      </c>
      <c r="E1426" t="s">
        <v>894</v>
      </c>
      <c r="F1426" t="str">
        <f>VLOOKUP(B1426,'NCE EDUC'!$B$13:$J$1284,9,FALSE)</f>
        <v>Annual</v>
      </c>
      <c r="G1426" t="str">
        <f>VLOOKUP(B1426,'NCE EDUC'!$B$13:$I$1284,8,FALSE)</f>
        <v>P1YA</v>
      </c>
      <c r="H1426" t="s">
        <v>1821</v>
      </c>
    </row>
    <row r="1427" spans="2:8" x14ac:dyDescent="0.35">
      <c r="B1427" t="s">
        <v>2238</v>
      </c>
      <c r="C1427" t="str">
        <f>VLOOKUP(B1427,'NCE EDUC'!$B$13:$F$1284,5,FALSE)</f>
        <v>Power BI Premium Per User Add-On (Education Faculty Pricing)</v>
      </c>
      <c r="D1427">
        <f>VLOOKUP(B1427,'NCE EDUC'!$B$13:$L$1284,11,FALSE)</f>
        <v>16.584269662921347</v>
      </c>
      <c r="E1427" t="s">
        <v>894</v>
      </c>
      <c r="F1427" t="str">
        <f>VLOOKUP(B1427,'NCE EDUC'!$B$13:$J$1284,9,FALSE)</f>
        <v>Monthly</v>
      </c>
      <c r="G1427" t="str">
        <f>VLOOKUP(B1427,'NCE EDUC'!$B$13:$I$1284,8,FALSE)</f>
        <v>P1MM</v>
      </c>
      <c r="H1427" t="s">
        <v>1821</v>
      </c>
    </row>
    <row r="1428" spans="2:8" x14ac:dyDescent="0.35">
      <c r="B1428" t="s">
        <v>2239</v>
      </c>
      <c r="C1428" t="str">
        <f>VLOOKUP(B1428,'NCE EDUC'!$B$13:$F$1284,5,FALSE)</f>
        <v>Power BI Pro (Education Faculty Pricing)</v>
      </c>
      <c r="D1428">
        <f>VLOOKUP(B1428,'NCE EDUC'!$B$13:$L$1284,11,FALSE)</f>
        <v>14.519662921348313</v>
      </c>
      <c r="E1428" t="s">
        <v>894</v>
      </c>
      <c r="F1428" t="str">
        <f>VLOOKUP(B1428,'NCE EDUC'!$B$13:$J$1284,9,FALSE)</f>
        <v>Monthly</v>
      </c>
      <c r="G1428" t="str">
        <f>VLOOKUP(B1428,'NCE EDUC'!$B$13:$I$1284,8,FALSE)</f>
        <v>P1YM</v>
      </c>
      <c r="H1428" t="s">
        <v>1821</v>
      </c>
    </row>
    <row r="1429" spans="2:8" x14ac:dyDescent="0.35">
      <c r="B1429" t="s">
        <v>2240</v>
      </c>
      <c r="C1429" t="str">
        <f>VLOOKUP(B1429,'NCE EDUC'!$B$13:$F$1284,5,FALSE)</f>
        <v>Power BI Pro (Education Faculty Pricing)</v>
      </c>
      <c r="D1429">
        <f>VLOOKUP(B1429,'NCE EDUC'!$B$13:$L$1284,11,FALSE)</f>
        <v>165.88764044943818</v>
      </c>
      <c r="E1429" t="s">
        <v>894</v>
      </c>
      <c r="F1429" t="str">
        <f>VLOOKUP(B1429,'NCE EDUC'!$B$13:$J$1284,9,FALSE)</f>
        <v>Annual</v>
      </c>
      <c r="G1429" t="str">
        <f>VLOOKUP(B1429,'NCE EDUC'!$B$13:$I$1284,8,FALSE)</f>
        <v>P1YA</v>
      </c>
      <c r="H1429" t="s">
        <v>1821</v>
      </c>
    </row>
    <row r="1430" spans="2:8" x14ac:dyDescent="0.35">
      <c r="B1430" t="s">
        <v>2241</v>
      </c>
      <c r="C1430" t="str">
        <f>VLOOKUP(B1430,'NCE EDUC'!$B$13:$F$1284,5,FALSE)</f>
        <v>Power BI Pro (Education Faculty Pricing)</v>
      </c>
      <c r="D1430">
        <f>VLOOKUP(B1430,'NCE EDUC'!$B$13:$L$1284,11,FALSE)</f>
        <v>16.584269662921347</v>
      </c>
      <c r="E1430" t="s">
        <v>894</v>
      </c>
      <c r="F1430" t="str">
        <f>VLOOKUP(B1430,'NCE EDUC'!$B$13:$J$1284,9,FALSE)</f>
        <v>Monthly</v>
      </c>
      <c r="G1430" t="str">
        <f>VLOOKUP(B1430,'NCE EDUC'!$B$13:$I$1284,8,FALSE)</f>
        <v>P1MM</v>
      </c>
      <c r="H1430" t="s">
        <v>1821</v>
      </c>
    </row>
    <row r="1431" spans="2:8" x14ac:dyDescent="0.35">
      <c r="B1431" t="s">
        <v>2242</v>
      </c>
      <c r="C1431" t="str">
        <f>VLOOKUP(B1431,'NCE EDUC'!$B$13:$F$1284,5,FALSE)</f>
        <v>Power BI Pro (Education Student Pricing)</v>
      </c>
      <c r="D1431">
        <f>VLOOKUP(B1431,'NCE EDUC'!$B$13:$L$1284,11,FALSE)</f>
        <v>8.1048689138576773</v>
      </c>
      <c r="E1431" t="s">
        <v>894</v>
      </c>
      <c r="F1431" t="str">
        <f>VLOOKUP(B1431,'NCE EDUC'!$B$13:$J$1284,9,FALSE)</f>
        <v>Monthly</v>
      </c>
      <c r="G1431" t="str">
        <f>VLOOKUP(B1431,'NCE EDUC'!$B$13:$I$1284,8,FALSE)</f>
        <v>P1YM</v>
      </c>
      <c r="H1431" t="s">
        <v>1821</v>
      </c>
    </row>
    <row r="1432" spans="2:8" x14ac:dyDescent="0.35">
      <c r="B1432" t="s">
        <v>2243</v>
      </c>
      <c r="C1432" t="str">
        <f>VLOOKUP(B1432,'NCE EDUC'!$B$13:$F$1284,5,FALSE)</f>
        <v>Power BI Pro (Education Student Pricing)</v>
      </c>
      <c r="D1432">
        <f>VLOOKUP(B1432,'NCE EDUC'!$B$13:$L$1284,11,FALSE)</f>
        <v>92.584269662921358</v>
      </c>
      <c r="E1432" t="s">
        <v>894</v>
      </c>
      <c r="F1432" t="str">
        <f>VLOOKUP(B1432,'NCE EDUC'!$B$13:$J$1284,9,FALSE)</f>
        <v>Annual</v>
      </c>
      <c r="G1432" t="str">
        <f>VLOOKUP(B1432,'NCE EDUC'!$B$13:$I$1284,8,FALSE)</f>
        <v>P1YA</v>
      </c>
      <c r="H1432" t="s">
        <v>1821</v>
      </c>
    </row>
    <row r="1433" spans="2:8" x14ac:dyDescent="0.35">
      <c r="B1433" t="s">
        <v>2244</v>
      </c>
      <c r="C1433" t="str">
        <f>VLOOKUP(B1433,'NCE EDUC'!$B$13:$F$1284,5,FALSE)</f>
        <v>Power BI Pro (Education Student Pricing)</v>
      </c>
      <c r="D1433">
        <f>VLOOKUP(B1433,'NCE EDUC'!$B$13:$L$1284,11,FALSE)</f>
        <v>9.2584269662921344</v>
      </c>
      <c r="E1433" t="s">
        <v>894</v>
      </c>
      <c r="F1433" t="str">
        <f>VLOOKUP(B1433,'NCE EDUC'!$B$13:$J$1284,9,FALSE)</f>
        <v>Monthly</v>
      </c>
      <c r="G1433" t="str">
        <f>VLOOKUP(B1433,'NCE EDUC'!$B$13:$I$1284,8,FALSE)</f>
        <v>P1MM</v>
      </c>
      <c r="H1433" t="s">
        <v>1821</v>
      </c>
    </row>
    <row r="1434" spans="2:8" x14ac:dyDescent="0.35">
      <c r="B1434" t="s">
        <v>2245</v>
      </c>
      <c r="C1434" t="str">
        <f>VLOOKUP(B1434,'NCE EDUC'!$B$13:$F$1284,5,FALSE)</f>
        <v>Power Pages anonymous users T1 500 users/per site/month capacity pack (Education Faculty Pricing)</v>
      </c>
      <c r="D1434">
        <f>VLOOKUP(B1434,'NCE EDUC'!$B$13:$L$1284,11,FALSE)</f>
        <v>303.74157303370782</v>
      </c>
      <c r="E1434" t="s">
        <v>894</v>
      </c>
      <c r="F1434" t="str">
        <f>VLOOKUP(B1434,'NCE EDUC'!$B$13:$J$1284,9,FALSE)</f>
        <v>Monthly</v>
      </c>
      <c r="G1434" t="str">
        <f>VLOOKUP(B1434,'NCE EDUC'!$B$13:$I$1284,8,FALSE)</f>
        <v>P1MM</v>
      </c>
      <c r="H1434" t="s">
        <v>1821</v>
      </c>
    </row>
    <row r="1435" spans="2:8" x14ac:dyDescent="0.35">
      <c r="B1435" t="s">
        <v>2246</v>
      </c>
      <c r="C1435" t="str">
        <f>VLOOKUP(B1435,'NCE EDUC'!$B$13:$F$1284,5,FALSE)</f>
        <v>Power Pages anonymous users T1 500 users/per site/month capacity pack (Education Student Pricing)</v>
      </c>
      <c r="D1435">
        <f>VLOOKUP(B1435,'NCE EDUC'!$B$13:$L$1284,11,FALSE)</f>
        <v>220.92134831460675</v>
      </c>
      <c r="E1435" t="s">
        <v>894</v>
      </c>
      <c r="F1435" t="str">
        <f>VLOOKUP(B1435,'NCE EDUC'!$B$13:$J$1284,9,FALSE)</f>
        <v>Monthly</v>
      </c>
      <c r="G1435" t="str">
        <f>VLOOKUP(B1435,'NCE EDUC'!$B$13:$I$1284,8,FALSE)</f>
        <v>P1MM</v>
      </c>
      <c r="H1435" t="s">
        <v>1821</v>
      </c>
    </row>
    <row r="1436" spans="2:8" x14ac:dyDescent="0.35">
      <c r="B1436" t="s">
        <v>2247</v>
      </c>
      <c r="C1436" t="str">
        <f>VLOOKUP(B1436,'NCE EDUC'!$B$13:$F$1284,5,FALSE)</f>
        <v>Power Pages anonymous users T2 min 20 units - 500 users/per site/month capacity pack (Education Faculty Pricing)</v>
      </c>
      <c r="D1436">
        <f>VLOOKUP(B1436,'NCE EDUC'!$B$13:$L$1284,11,FALSE)</f>
        <v>151.86516853932585</v>
      </c>
      <c r="E1436" t="s">
        <v>894</v>
      </c>
      <c r="F1436" t="str">
        <f>VLOOKUP(B1436,'NCE EDUC'!$B$13:$J$1284,9,FALSE)</f>
        <v>Monthly</v>
      </c>
      <c r="G1436" t="str">
        <f>VLOOKUP(B1436,'NCE EDUC'!$B$13:$I$1284,8,FALSE)</f>
        <v>P1MM</v>
      </c>
      <c r="H1436" t="s">
        <v>1821</v>
      </c>
    </row>
    <row r="1437" spans="2:8" x14ac:dyDescent="0.35">
      <c r="B1437" t="s">
        <v>2248</v>
      </c>
      <c r="C1437" t="str">
        <f>VLOOKUP(B1437,'NCE EDUC'!$B$13:$F$1284,5,FALSE)</f>
        <v>Power Pages anonymous users T3 min 200 units - 500 users/per site/month capacity pack (Education Student Pricing)</v>
      </c>
      <c r="D1437">
        <f>VLOOKUP(B1437,'NCE EDUC'!$B$13:$L$1284,11,FALSE)</f>
        <v>73.696629213483149</v>
      </c>
      <c r="E1437" t="s">
        <v>894</v>
      </c>
      <c r="F1437" t="str">
        <f>VLOOKUP(B1437,'NCE EDUC'!$B$13:$J$1284,9,FALSE)</f>
        <v>Monthly</v>
      </c>
      <c r="G1437" t="str">
        <f>VLOOKUP(B1437,'NCE EDUC'!$B$13:$I$1284,8,FALSE)</f>
        <v>P1MM</v>
      </c>
      <c r="H1437" t="s">
        <v>1821</v>
      </c>
    </row>
    <row r="1438" spans="2:8" x14ac:dyDescent="0.35">
      <c r="B1438" t="s">
        <v>2249</v>
      </c>
      <c r="C1438" t="str">
        <f>VLOOKUP(B1438,'NCE EDUC'!$B$13:$F$1284,5,FALSE)</f>
        <v>Power Pages anonymous users T3 min 200 units - 500 users/per site/month capacity pack (Education Faculty Pricing)</v>
      </c>
      <c r="D1438">
        <f>VLOOKUP(B1438,'NCE EDUC'!$B$13:$L$1284,11,FALSE)</f>
        <v>101.19101123595506</v>
      </c>
      <c r="E1438" t="s">
        <v>894</v>
      </c>
      <c r="F1438" t="str">
        <f>VLOOKUP(B1438,'NCE EDUC'!$B$13:$J$1284,9,FALSE)</f>
        <v>Monthly</v>
      </c>
      <c r="G1438" t="str">
        <f>VLOOKUP(B1438,'NCE EDUC'!$B$13:$I$1284,8,FALSE)</f>
        <v>P1MM</v>
      </c>
      <c r="H1438" t="s">
        <v>1821</v>
      </c>
    </row>
    <row r="1439" spans="2:8" x14ac:dyDescent="0.35">
      <c r="B1439" t="s">
        <v>2250</v>
      </c>
      <c r="C1439" t="str">
        <f>VLOOKUP(B1439,'NCE EDUC'!$B$13:$F$1284,5,FALSE)</f>
        <v>Power Pages anonymous users T2 min 20 units - 500 users/per site/month capacity pack (Education Student Pricing)</v>
      </c>
      <c r="D1439">
        <f>VLOOKUP(B1439,'NCE EDUC'!$B$13:$L$1284,11,FALSE)</f>
        <v>110.44943820224718</v>
      </c>
      <c r="E1439" t="s">
        <v>894</v>
      </c>
      <c r="F1439" t="str">
        <f>VLOOKUP(B1439,'NCE EDUC'!$B$13:$J$1284,9,FALSE)</f>
        <v>Monthly</v>
      </c>
      <c r="G1439" t="str">
        <f>VLOOKUP(B1439,'NCE EDUC'!$B$13:$I$1284,8,FALSE)</f>
        <v>P1MM</v>
      </c>
      <c r="H1439" t="s">
        <v>1821</v>
      </c>
    </row>
    <row r="1440" spans="2:8" x14ac:dyDescent="0.35">
      <c r="B1440" t="s">
        <v>2251</v>
      </c>
      <c r="C1440" t="str">
        <f>VLOOKUP(B1440,'NCE EDUC'!$B$13:$F$1284,5,FALSE)</f>
        <v>Power Pages authenticated users T2 min 100 units - 100 users/per site/month capacity pack (Education Student Pricing)</v>
      </c>
      <c r="D1440">
        <f>VLOOKUP(B1440,'NCE EDUC'!$B$13:$L$1284,11,FALSE)</f>
        <v>220.92134831460675</v>
      </c>
      <c r="E1440" t="s">
        <v>894</v>
      </c>
      <c r="F1440" t="str">
        <f>VLOOKUP(B1440,'NCE EDUC'!$B$13:$J$1284,9,FALSE)</f>
        <v>Monthly</v>
      </c>
      <c r="G1440" t="str">
        <f>VLOOKUP(B1440,'NCE EDUC'!$B$13:$I$1284,8,FALSE)</f>
        <v>P1MM</v>
      </c>
      <c r="H1440" t="s">
        <v>1821</v>
      </c>
    </row>
    <row r="1441" spans="2:8" x14ac:dyDescent="0.35">
      <c r="B1441" t="s">
        <v>2252</v>
      </c>
      <c r="C1441" t="str">
        <f>VLOOKUP(B1441,'NCE EDUC'!$B$13:$F$1284,5,FALSE)</f>
        <v>Power Pages authenticated users T1 100 users/per site/month capacity pack (Education Faculty Pricing)</v>
      </c>
      <c r="D1441">
        <f>VLOOKUP(B1441,'NCE EDUC'!$B$13:$L$1284,11,FALSE)</f>
        <v>809.88764044943809</v>
      </c>
      <c r="E1441" t="s">
        <v>894</v>
      </c>
      <c r="F1441" t="str">
        <f>VLOOKUP(B1441,'NCE EDUC'!$B$13:$J$1284,9,FALSE)</f>
        <v>Monthly</v>
      </c>
      <c r="G1441" t="str">
        <f>VLOOKUP(B1441,'NCE EDUC'!$B$13:$I$1284,8,FALSE)</f>
        <v>P1MM</v>
      </c>
      <c r="H1441" t="s">
        <v>1821</v>
      </c>
    </row>
    <row r="1442" spans="2:8" x14ac:dyDescent="0.35">
      <c r="B1442" t="s">
        <v>2253</v>
      </c>
      <c r="C1442" t="str">
        <f>VLOOKUP(B1442,'NCE EDUC'!$B$13:$F$1284,5,FALSE)</f>
        <v>Power Pages authenticated users T3 min 1,000 units - 100 users/per site/month capacity pack (Education Student Pricing)</v>
      </c>
      <c r="D1442">
        <f>VLOOKUP(B1442,'NCE EDUC'!$B$13:$L$1284,11,FALSE)</f>
        <v>1472.3932584269664</v>
      </c>
      <c r="E1442" t="s">
        <v>894</v>
      </c>
      <c r="F1442" t="str">
        <f>VLOOKUP(B1442,'NCE EDUC'!$B$13:$J$1284,9,FALSE)</f>
        <v>Annual</v>
      </c>
      <c r="G1442" t="str">
        <f>VLOOKUP(B1442,'NCE EDUC'!$B$13:$I$1284,8,FALSE)</f>
        <v>P1YA</v>
      </c>
      <c r="H1442" t="s">
        <v>1821</v>
      </c>
    </row>
    <row r="1443" spans="2:8" x14ac:dyDescent="0.35">
      <c r="B1443" t="s">
        <v>2254</v>
      </c>
      <c r="C1443" t="str">
        <f>VLOOKUP(B1443,'NCE EDUC'!$B$13:$F$1284,5,FALSE)</f>
        <v>Power Pages authenticated users T3 min 1,000 units - 100 users/per site/month capacity pack (Education Student Pricing)</v>
      </c>
      <c r="D1443">
        <f>VLOOKUP(B1443,'NCE EDUC'!$B$13:$L$1284,11,FALSE)</f>
        <v>128.83426966292134</v>
      </c>
      <c r="E1443" t="s">
        <v>894</v>
      </c>
      <c r="F1443" t="str">
        <f>VLOOKUP(B1443,'NCE EDUC'!$B$13:$J$1284,9,FALSE)</f>
        <v>Monthly</v>
      </c>
      <c r="G1443" t="str">
        <f>VLOOKUP(B1443,'NCE EDUC'!$B$13:$I$1284,8,FALSE)</f>
        <v>P1YM</v>
      </c>
      <c r="H1443" t="s">
        <v>1821</v>
      </c>
    </row>
    <row r="1444" spans="2:8" x14ac:dyDescent="0.35">
      <c r="B1444" t="s">
        <v>2255</v>
      </c>
      <c r="C1444" t="str">
        <f>VLOOKUP(B1444,'NCE EDUC'!$B$13:$F$1284,5,FALSE)</f>
        <v>Power Pages authenticated users T3 min 1,000 units - 100 users/per site/month capacity pack (Education Student Pricing)</v>
      </c>
      <c r="D1444">
        <f>VLOOKUP(B1444,'NCE EDUC'!$B$13:$L$1284,11,FALSE)</f>
        <v>147.23595505617976</v>
      </c>
      <c r="E1444" t="s">
        <v>894</v>
      </c>
      <c r="F1444" t="str">
        <f>VLOOKUP(B1444,'NCE EDUC'!$B$13:$J$1284,9,FALSE)</f>
        <v>Monthly</v>
      </c>
      <c r="G1444" t="str">
        <f>VLOOKUP(B1444,'NCE EDUC'!$B$13:$I$1284,8,FALSE)</f>
        <v>P1MM</v>
      </c>
      <c r="H1444" t="s">
        <v>1821</v>
      </c>
    </row>
    <row r="1445" spans="2:8" x14ac:dyDescent="0.35">
      <c r="B1445" t="s">
        <v>2256</v>
      </c>
      <c r="C1445" t="str">
        <f>VLOOKUP(B1445,'NCE EDUC'!$B$13:$F$1284,5,FALSE)</f>
        <v>Power Pages authenticated users T3 min 1,000 units - 100 users/per site/month capacity pack (Education Faculty Pricing)</v>
      </c>
      <c r="D1445">
        <f>VLOOKUP(B1445,'NCE EDUC'!$B$13:$L$1284,11,FALSE)</f>
        <v>2025.3370786516853</v>
      </c>
      <c r="E1445" t="s">
        <v>894</v>
      </c>
      <c r="F1445" t="str">
        <f>VLOOKUP(B1445,'NCE EDUC'!$B$13:$J$1284,9,FALSE)</f>
        <v>Annual</v>
      </c>
      <c r="G1445" t="str">
        <f>VLOOKUP(B1445,'NCE EDUC'!$B$13:$I$1284,8,FALSE)</f>
        <v>P1YA</v>
      </c>
      <c r="H1445" t="s">
        <v>1821</v>
      </c>
    </row>
    <row r="1446" spans="2:8" x14ac:dyDescent="0.35">
      <c r="B1446" t="s">
        <v>2257</v>
      </c>
      <c r="C1446" t="str">
        <f>VLOOKUP(B1446,'NCE EDUC'!$B$13:$F$1284,5,FALSE)</f>
        <v>Power Pages authenticated users T3 min 1,000 units - 100 users/per site/month capacity pack (Education Faculty Pricing)</v>
      </c>
      <c r="D1446">
        <f>VLOOKUP(B1446,'NCE EDUC'!$B$13:$L$1284,11,FALSE)</f>
        <v>177.21722846441946</v>
      </c>
      <c r="E1446" t="s">
        <v>894</v>
      </c>
      <c r="F1446" t="str">
        <f>VLOOKUP(B1446,'NCE EDUC'!$B$13:$J$1284,9,FALSE)</f>
        <v>Monthly</v>
      </c>
      <c r="G1446" t="str">
        <f>VLOOKUP(B1446,'NCE EDUC'!$B$13:$I$1284,8,FALSE)</f>
        <v>P1YM</v>
      </c>
      <c r="H1446" t="s">
        <v>1821</v>
      </c>
    </row>
    <row r="1447" spans="2:8" x14ac:dyDescent="0.35">
      <c r="B1447" t="s">
        <v>2258</v>
      </c>
      <c r="C1447" t="str">
        <f>VLOOKUP(B1447,'NCE EDUC'!$B$13:$F$1284,5,FALSE)</f>
        <v>Power Pages authenticated users T3 min 1,000 units - 100 users/per site/month capacity pack (Education Faculty Pricing)</v>
      </c>
      <c r="D1447">
        <f>VLOOKUP(B1447,'NCE EDUC'!$B$13:$L$1284,11,FALSE)</f>
        <v>202.52808988764045</v>
      </c>
      <c r="E1447" t="s">
        <v>894</v>
      </c>
      <c r="F1447" t="str">
        <f>VLOOKUP(B1447,'NCE EDUC'!$B$13:$J$1284,9,FALSE)</f>
        <v>Monthly</v>
      </c>
      <c r="G1447" t="str">
        <f>VLOOKUP(B1447,'NCE EDUC'!$B$13:$I$1284,8,FALSE)</f>
        <v>P1MM</v>
      </c>
      <c r="H1447" t="s">
        <v>1821</v>
      </c>
    </row>
    <row r="1448" spans="2:8" x14ac:dyDescent="0.35">
      <c r="B1448" t="s">
        <v>2259</v>
      </c>
      <c r="C1448" t="str">
        <f>VLOOKUP(B1448,'NCE EDUC'!$B$13:$F$1284,5,FALSE)</f>
        <v>Power Pages authenticated users T2 min 100 units - 100 users/per site/month capacity pack (Education Faculty Pricing)</v>
      </c>
      <c r="D1448">
        <f>VLOOKUP(B1448,'NCE EDUC'!$B$13:$L$1284,11,FALSE)</f>
        <v>303.74157303370782</v>
      </c>
      <c r="E1448" t="s">
        <v>894</v>
      </c>
      <c r="F1448" t="str">
        <f>VLOOKUP(B1448,'NCE EDUC'!$B$13:$J$1284,9,FALSE)</f>
        <v>Monthly</v>
      </c>
      <c r="G1448" t="str">
        <f>VLOOKUP(B1448,'NCE EDUC'!$B$13:$I$1284,8,FALSE)</f>
        <v>P1MM</v>
      </c>
      <c r="H1448" t="s">
        <v>1821</v>
      </c>
    </row>
    <row r="1449" spans="2:8" x14ac:dyDescent="0.35">
      <c r="B1449" t="s">
        <v>2260</v>
      </c>
      <c r="C1449" t="str">
        <f>VLOOKUP(B1449,'NCE EDUC'!$B$13:$F$1284,5,FALSE)</f>
        <v>Power Pages authenticated users T1 100 users/per site/month capacity pack (Education Student Pricing)</v>
      </c>
      <c r="D1449">
        <f>VLOOKUP(B1449,'NCE EDUC'!$B$13:$L$1284,11,FALSE)</f>
        <v>589.08988764044943</v>
      </c>
      <c r="E1449" t="s">
        <v>894</v>
      </c>
      <c r="F1449" t="str">
        <f>VLOOKUP(B1449,'NCE EDUC'!$B$13:$J$1284,9,FALSE)</f>
        <v>Monthly</v>
      </c>
      <c r="G1449" t="str">
        <f>VLOOKUP(B1449,'NCE EDUC'!$B$13:$I$1284,8,FALSE)</f>
        <v>P1MM</v>
      </c>
      <c r="H1449" t="s">
        <v>1821</v>
      </c>
    </row>
    <row r="1450" spans="2:8" x14ac:dyDescent="0.35">
      <c r="B1450" t="s">
        <v>2261</v>
      </c>
      <c r="C1450" t="str">
        <f>VLOOKUP(B1450,'NCE EDUC'!$B$13:$F$1284,5,FALSE)</f>
        <v>Planner and Project Plan 3 for Students (Education Student Pricing)</v>
      </c>
      <c r="D1450">
        <f>VLOOKUP(B1450,'NCE EDUC'!$B$13:$L$1284,11,FALSE)</f>
        <v>33.17977528089888</v>
      </c>
      <c r="E1450" t="s">
        <v>894</v>
      </c>
      <c r="F1450" t="str">
        <f>VLOOKUP(B1450,'NCE EDUC'!$B$13:$J$1284,9,FALSE)</f>
        <v>Monthly</v>
      </c>
      <c r="G1450" t="str">
        <f>VLOOKUP(B1450,'NCE EDUC'!$B$13:$I$1284,8,FALSE)</f>
        <v>P1MM</v>
      </c>
      <c r="H1450" t="s">
        <v>1821</v>
      </c>
    </row>
    <row r="1451" spans="2:8" x14ac:dyDescent="0.35">
      <c r="B1451" t="s">
        <v>2262</v>
      </c>
      <c r="C1451" t="str">
        <f>VLOOKUP(B1451,'NCE EDUC'!$B$13:$F$1284,5,FALSE)</f>
        <v>Planner and Project Plan 3 for Faculty (Education Faculty Pricing)</v>
      </c>
      <c r="D1451">
        <f>VLOOKUP(B1451,'NCE EDUC'!$B$13:$L$1284,11,FALSE)</f>
        <v>44.235955056179769</v>
      </c>
      <c r="E1451" t="s">
        <v>894</v>
      </c>
      <c r="F1451" t="str">
        <f>VLOOKUP(B1451,'NCE EDUC'!$B$13:$J$1284,9,FALSE)</f>
        <v>Monthly</v>
      </c>
      <c r="G1451" t="str">
        <f>VLOOKUP(B1451,'NCE EDUC'!$B$13:$I$1284,8,FALSE)</f>
        <v>P1MM</v>
      </c>
      <c r="H1451" t="s">
        <v>1821</v>
      </c>
    </row>
    <row r="1452" spans="2:8" x14ac:dyDescent="0.35">
      <c r="B1452" t="s">
        <v>2263</v>
      </c>
      <c r="C1452" t="e">
        <f>VLOOKUP(B1452,'NCE EDUC'!$B$13:$F$1284,5,FALSE)</f>
        <v>#N/A</v>
      </c>
      <c r="D1452" t="e">
        <f>VLOOKUP(B1452,'NCE EDUC'!$B$13:$L$1284,11,FALSE)</f>
        <v>#N/A</v>
      </c>
      <c r="E1452" t="s">
        <v>894</v>
      </c>
      <c r="F1452" t="e">
        <f>VLOOKUP(B1452,'NCE EDUC'!$B$13:$J$1284,9,FALSE)</f>
        <v>#N/A</v>
      </c>
      <c r="G1452" t="e">
        <f>VLOOKUP(B1452,'NCE EDUC'!$B$13:$I$1284,8,FALSE)</f>
        <v>#N/A</v>
      </c>
      <c r="H1452" t="s">
        <v>1821</v>
      </c>
    </row>
    <row r="1453" spans="2:8" x14ac:dyDescent="0.35">
      <c r="B1453" t="s">
        <v>2264</v>
      </c>
      <c r="C1453" t="str">
        <f>VLOOKUP(B1453,'NCE EDUC'!$B$13:$F$1284,5,FALSE)</f>
        <v>Universal Print (Education Faculty Pricing)</v>
      </c>
      <c r="D1453">
        <f>VLOOKUP(B1453,'NCE EDUC'!$B$13:$L$1284,11,FALSE)</f>
        <v>5.9213483146067407</v>
      </c>
      <c r="E1453" t="s">
        <v>894</v>
      </c>
      <c r="F1453" t="str">
        <f>VLOOKUP(B1453,'NCE EDUC'!$B$13:$J$1284,9,FALSE)</f>
        <v>Monthly</v>
      </c>
      <c r="G1453" t="str">
        <f>VLOOKUP(B1453,'NCE EDUC'!$B$13:$I$1284,8,FALSE)</f>
        <v>P1MM</v>
      </c>
      <c r="H1453" t="s">
        <v>1821</v>
      </c>
    </row>
    <row r="1454" spans="2:8" x14ac:dyDescent="0.35">
      <c r="B1454" t="s">
        <v>2265</v>
      </c>
      <c r="C1454" t="str">
        <f>VLOOKUP(B1454,'NCE EDUC'!$B$13:$F$1284,5,FALSE)</f>
        <v>Universal Print volume add-on (500 jobs) - Windows (Education Faculty Pricing)</v>
      </c>
      <c r="D1454">
        <f>VLOOKUP(B1454,'NCE EDUC'!$B$13:$L$1284,11,FALSE)</f>
        <v>55.157303370786522</v>
      </c>
      <c r="E1454" t="s">
        <v>894</v>
      </c>
      <c r="F1454" t="str">
        <f>VLOOKUP(B1454,'NCE EDUC'!$B$13:$J$1284,9,FALSE)</f>
        <v>Monthly</v>
      </c>
      <c r="G1454" t="str">
        <f>VLOOKUP(B1454,'NCE EDUC'!$B$13:$I$1284,8,FALSE)</f>
        <v>P1MM</v>
      </c>
      <c r="H1454" t="s">
        <v>1821</v>
      </c>
    </row>
    <row r="1455" spans="2:8" x14ac:dyDescent="0.35">
      <c r="B1455" t="s">
        <v>2266</v>
      </c>
      <c r="C1455" t="str">
        <f>VLOOKUP(B1455,'NCE EDUC'!$B$13:$F$1284,5,FALSE)</f>
        <v>Universal Print (Education Student Pricing)</v>
      </c>
      <c r="D1455">
        <f>VLOOKUP(B1455,'NCE EDUC'!$B$13:$L$1284,11,FALSE)</f>
        <v>4.3707865168539328</v>
      </c>
      <c r="E1455" t="s">
        <v>894</v>
      </c>
      <c r="F1455" t="str">
        <f>VLOOKUP(B1455,'NCE EDUC'!$B$13:$J$1284,9,FALSE)</f>
        <v>Monthly</v>
      </c>
      <c r="G1455" t="str">
        <f>VLOOKUP(B1455,'NCE EDUC'!$B$13:$I$1284,8,FALSE)</f>
        <v>P1MM</v>
      </c>
      <c r="H1455" t="s">
        <v>1821</v>
      </c>
    </row>
    <row r="1456" spans="2:8" x14ac:dyDescent="0.35">
      <c r="B1456" t="s">
        <v>2267</v>
      </c>
      <c r="C1456" t="str">
        <f>VLOOKUP(B1456,'NCE EDUC'!$B$13:$F$1284,5,FALSE)</f>
        <v>Universal Print volume add-on (500 jobs) (Education Faculty Pricing)</v>
      </c>
      <c r="D1456">
        <f>VLOOKUP(B1456,'NCE EDUC'!$B$13:$L$1284,11,FALSE)</f>
        <v>55.157303370786522</v>
      </c>
      <c r="E1456" t="s">
        <v>894</v>
      </c>
      <c r="F1456" t="str">
        <f>VLOOKUP(B1456,'NCE EDUC'!$B$13:$J$1284,9,FALSE)</f>
        <v>Monthly</v>
      </c>
      <c r="G1456" t="str">
        <f>VLOOKUP(B1456,'NCE EDUC'!$B$13:$I$1284,8,FALSE)</f>
        <v>P1MM</v>
      </c>
      <c r="H1456" t="s">
        <v>1821</v>
      </c>
    </row>
    <row r="1457" spans="2:8" x14ac:dyDescent="0.35">
      <c r="B1457" t="s">
        <v>2268</v>
      </c>
      <c r="C1457" t="str">
        <f>VLOOKUP(B1457,'NCE EDUC'!$B$13:$F$1284,5,FALSE)</f>
        <v>Universal Print volume add-on (500 jobs) - Microsoft 365 (Education Faculty Pricing)</v>
      </c>
      <c r="D1457">
        <f>VLOOKUP(B1457,'NCE EDUC'!$B$13:$L$1284,11,FALSE)</f>
        <v>48.276217228464418</v>
      </c>
      <c r="E1457" t="s">
        <v>894</v>
      </c>
      <c r="F1457" t="str">
        <f>VLOOKUP(B1457,'NCE EDUC'!$B$13:$J$1284,9,FALSE)</f>
        <v>Monthly</v>
      </c>
      <c r="G1457" t="str">
        <f>VLOOKUP(B1457,'NCE EDUC'!$B$13:$I$1284,8,FALSE)</f>
        <v>P1YM</v>
      </c>
      <c r="H1457" t="s">
        <v>1821</v>
      </c>
    </row>
    <row r="1458" spans="2:8" x14ac:dyDescent="0.35">
      <c r="B1458" t="s">
        <v>2269</v>
      </c>
      <c r="C1458" t="str">
        <f>VLOOKUP(B1458,'NCE EDUC'!$B$13:$F$1284,5,FALSE)</f>
        <v>Universal Print volume add-on (500 jobs) - Microsoft 365 (Education Faculty Pricing)</v>
      </c>
      <c r="D1458">
        <f>VLOOKUP(B1458,'NCE EDUC'!$B$13:$L$1284,11,FALSE)</f>
        <v>551.67415730337075</v>
      </c>
      <c r="E1458" t="s">
        <v>894</v>
      </c>
      <c r="F1458" t="str">
        <f>VLOOKUP(B1458,'NCE EDUC'!$B$13:$J$1284,9,FALSE)</f>
        <v>Annual</v>
      </c>
      <c r="G1458" t="str">
        <f>VLOOKUP(B1458,'NCE EDUC'!$B$13:$I$1284,8,FALSE)</f>
        <v>P1YA</v>
      </c>
      <c r="H1458" t="s">
        <v>1821</v>
      </c>
    </row>
    <row r="1459" spans="2:8" x14ac:dyDescent="0.35">
      <c r="B1459" t="s">
        <v>2270</v>
      </c>
      <c r="C1459" t="str">
        <f>VLOOKUP(B1459,'NCE EDUC'!$B$13:$F$1284,5,FALSE)</f>
        <v>Universal Print volume add-on (500 jobs) - Microsoft 365 (Education Faculty Pricing)</v>
      </c>
      <c r="D1459">
        <f>VLOOKUP(B1459,'NCE EDUC'!$B$13:$L$1284,11,FALSE)</f>
        <v>55.157303370786522</v>
      </c>
      <c r="E1459" t="s">
        <v>894</v>
      </c>
      <c r="F1459" t="str">
        <f>VLOOKUP(B1459,'NCE EDUC'!$B$13:$J$1284,9,FALSE)</f>
        <v>Monthly</v>
      </c>
      <c r="G1459" t="str">
        <f>VLOOKUP(B1459,'NCE EDUC'!$B$13:$I$1284,8,FALSE)</f>
        <v>P1MM</v>
      </c>
      <c r="H1459" t="s">
        <v>1821</v>
      </c>
    </row>
    <row r="1460" spans="2:8" x14ac:dyDescent="0.35">
      <c r="B1460" t="s">
        <v>2271</v>
      </c>
      <c r="C1460" t="str">
        <f>VLOOKUP(B1460,'NCE EDUC'!$B$13:$F$1284,5,FALSE)</f>
        <v>Visio Plan 1 (Education Faculty Pricing)</v>
      </c>
      <c r="D1460">
        <f>VLOOKUP(B1460,'NCE EDUC'!$B$13:$L$1284,11,FALSE)</f>
        <v>6.416666666666667</v>
      </c>
      <c r="E1460" t="s">
        <v>894</v>
      </c>
      <c r="F1460" t="str">
        <f>VLOOKUP(B1460,'NCE EDUC'!$B$13:$J$1284,9,FALSE)</f>
        <v>Monthly</v>
      </c>
      <c r="G1460" t="str">
        <f>VLOOKUP(B1460,'NCE EDUC'!$B$13:$I$1284,8,FALSE)</f>
        <v>P1YM</v>
      </c>
      <c r="H1460" t="s">
        <v>1821</v>
      </c>
    </row>
    <row r="1461" spans="2:8" x14ac:dyDescent="0.35">
      <c r="B1461" t="s">
        <v>2272</v>
      </c>
      <c r="C1461" t="str">
        <f>VLOOKUP(B1461,'NCE EDUC'!$B$13:$F$1284,5,FALSE)</f>
        <v>Visio Plan 1 (Education Faculty Pricing)</v>
      </c>
      <c r="D1461">
        <f>VLOOKUP(B1461,'NCE EDUC'!$B$13:$L$1284,11,FALSE)</f>
        <v>73.303370786516851</v>
      </c>
      <c r="E1461" t="s">
        <v>894</v>
      </c>
      <c r="F1461" t="str">
        <f>VLOOKUP(B1461,'NCE EDUC'!$B$13:$J$1284,9,FALSE)</f>
        <v>Annual</v>
      </c>
      <c r="G1461" t="str">
        <f>VLOOKUP(B1461,'NCE EDUC'!$B$13:$I$1284,8,FALSE)</f>
        <v>P1YA</v>
      </c>
      <c r="H1461" t="s">
        <v>1821</v>
      </c>
    </row>
    <row r="1462" spans="2:8" x14ac:dyDescent="0.35">
      <c r="B1462" t="s">
        <v>2273</v>
      </c>
      <c r="C1462" t="str">
        <f>VLOOKUP(B1462,'NCE EDUC'!$B$13:$F$1284,5,FALSE)</f>
        <v>Visio Plan 1 (Education Faculty Pricing)</v>
      </c>
      <c r="D1462">
        <f>VLOOKUP(B1462,'NCE EDUC'!$B$13:$L$1284,11,FALSE)</f>
        <v>7.3258426966292127</v>
      </c>
      <c r="E1462" t="s">
        <v>894</v>
      </c>
      <c r="F1462" t="str">
        <f>VLOOKUP(B1462,'NCE EDUC'!$B$13:$J$1284,9,FALSE)</f>
        <v>Monthly</v>
      </c>
      <c r="G1462" t="str">
        <f>VLOOKUP(B1462,'NCE EDUC'!$B$13:$I$1284,8,FALSE)</f>
        <v>P1MM</v>
      </c>
      <c r="H1462" t="s">
        <v>1821</v>
      </c>
    </row>
    <row r="1463" spans="2:8" x14ac:dyDescent="0.35">
      <c r="B1463" t="s">
        <v>2274</v>
      </c>
      <c r="C1463" t="str">
        <f>VLOOKUP(B1463,'NCE EDUC'!$B$13:$F$1284,5,FALSE)</f>
        <v>Visio Plan 2 (Education Faculty Pricing)</v>
      </c>
      <c r="D1463">
        <f>VLOOKUP(B1463,'NCE EDUC'!$B$13:$L$1284,11,FALSE)</f>
        <v>14.172284644194759</v>
      </c>
      <c r="E1463" t="s">
        <v>894</v>
      </c>
      <c r="F1463" t="str">
        <f>VLOOKUP(B1463,'NCE EDUC'!$B$13:$J$1284,9,FALSE)</f>
        <v>Monthly</v>
      </c>
      <c r="G1463" t="str">
        <f>VLOOKUP(B1463,'NCE EDUC'!$B$13:$I$1284,8,FALSE)</f>
        <v>P1YM</v>
      </c>
      <c r="H1463" t="s">
        <v>1821</v>
      </c>
    </row>
    <row r="1464" spans="2:8" x14ac:dyDescent="0.35">
      <c r="B1464" t="s">
        <v>2275</v>
      </c>
      <c r="C1464" t="str">
        <f>VLOOKUP(B1464,'NCE EDUC'!$B$13:$F$1284,5,FALSE)</f>
        <v>Visio Plan 2 (Education Faculty Pricing)</v>
      </c>
      <c r="D1464">
        <f>VLOOKUP(B1464,'NCE EDUC'!$B$13:$L$1284,11,FALSE)</f>
        <v>162.02247191011236</v>
      </c>
      <c r="E1464" t="s">
        <v>894</v>
      </c>
      <c r="F1464" t="str">
        <f>VLOOKUP(B1464,'NCE EDUC'!$B$13:$J$1284,9,FALSE)</f>
        <v>Annual</v>
      </c>
      <c r="G1464" t="str">
        <f>VLOOKUP(B1464,'NCE EDUC'!$B$13:$I$1284,8,FALSE)</f>
        <v>P1YA</v>
      </c>
      <c r="H1464" t="s">
        <v>1821</v>
      </c>
    </row>
    <row r="1465" spans="2:8" x14ac:dyDescent="0.35">
      <c r="B1465" t="s">
        <v>2276</v>
      </c>
      <c r="C1465" t="str">
        <f>VLOOKUP(B1465,'NCE EDUC'!$B$13:$F$1284,5,FALSE)</f>
        <v>Visio Plan 2 (Education Faculty Pricing)</v>
      </c>
      <c r="D1465">
        <f>VLOOKUP(B1465,'NCE EDUC'!$B$13:$L$1284,11,FALSE)</f>
        <v>16.213483146067414</v>
      </c>
      <c r="E1465" t="s">
        <v>894</v>
      </c>
      <c r="F1465" t="str">
        <f>VLOOKUP(B1465,'NCE EDUC'!$B$13:$J$1284,9,FALSE)</f>
        <v>Monthly</v>
      </c>
      <c r="G1465" t="str">
        <f>VLOOKUP(B1465,'NCE EDUC'!$B$13:$I$1284,8,FALSE)</f>
        <v>P1MM</v>
      </c>
      <c r="H1465" t="s">
        <v>1821</v>
      </c>
    </row>
    <row r="1466" spans="2:8" x14ac:dyDescent="0.35">
      <c r="B1466" t="s">
        <v>2277</v>
      </c>
      <c r="C1466" t="str">
        <f>VLOOKUP(B1466,'NCE EDUC'!$B$13:$F$1284,5,FALSE)</f>
        <v>Visio Plan 2 (Education Student Pricing)</v>
      </c>
      <c r="D1466">
        <f>VLOOKUP(B1466,'NCE EDUC'!$B$13:$L$1284,11,FALSE)</f>
        <v>10.917602996254681</v>
      </c>
      <c r="E1466" t="s">
        <v>894</v>
      </c>
      <c r="F1466" t="str">
        <f>VLOOKUP(B1466,'NCE EDUC'!$B$13:$J$1284,9,FALSE)</f>
        <v>Monthly</v>
      </c>
      <c r="G1466" t="str">
        <f>VLOOKUP(B1466,'NCE EDUC'!$B$13:$I$1284,8,FALSE)</f>
        <v>P1YM</v>
      </c>
      <c r="H1466" t="s">
        <v>1821</v>
      </c>
    </row>
    <row r="1467" spans="2:8" x14ac:dyDescent="0.35">
      <c r="B1467" t="s">
        <v>2278</v>
      </c>
      <c r="C1467" t="str">
        <f>VLOOKUP(B1467,'NCE EDUC'!$B$13:$F$1284,5,FALSE)</f>
        <v>Visio Plan 2 (Education Student Pricing)</v>
      </c>
      <c r="D1467">
        <f>VLOOKUP(B1467,'NCE EDUC'!$B$13:$L$1284,11,FALSE)</f>
        <v>124.73033707865169</v>
      </c>
      <c r="E1467" t="s">
        <v>894</v>
      </c>
      <c r="F1467" t="str">
        <f>VLOOKUP(B1467,'NCE EDUC'!$B$13:$J$1284,9,FALSE)</f>
        <v>Annual</v>
      </c>
      <c r="G1467" t="str">
        <f>VLOOKUP(B1467,'NCE EDUC'!$B$13:$I$1284,8,FALSE)</f>
        <v>P1YA</v>
      </c>
      <c r="H1467" t="s">
        <v>1821</v>
      </c>
    </row>
    <row r="1468" spans="2:8" x14ac:dyDescent="0.35">
      <c r="B1468" t="s">
        <v>2279</v>
      </c>
      <c r="C1468" t="str">
        <f>VLOOKUP(B1468,'NCE EDUC'!$B$13:$F$1284,5,FALSE)</f>
        <v>Visio Plan 2 (Education Student Pricing)</v>
      </c>
      <c r="D1468">
        <f>VLOOKUP(B1468,'NCE EDUC'!$B$13:$L$1284,11,FALSE)</f>
        <v>12.47191011235955</v>
      </c>
      <c r="E1468" t="s">
        <v>894</v>
      </c>
      <c r="F1468" t="str">
        <f>VLOOKUP(B1468,'NCE EDUC'!$B$13:$J$1284,9,FALSE)</f>
        <v>Monthly</v>
      </c>
      <c r="G1468" t="str">
        <f>VLOOKUP(B1468,'NCE EDUC'!$B$13:$I$1284,8,FALSE)</f>
        <v>P1MM</v>
      </c>
      <c r="H1468" t="s">
        <v>1821</v>
      </c>
    </row>
    <row r="1469" spans="2:8" x14ac:dyDescent="0.35">
      <c r="B1469" t="s">
        <v>2280</v>
      </c>
      <c r="C1469" t="str">
        <f>VLOOKUP(B1469,'NCE EDUC'!$B$13:$F$1284,5,FALSE)</f>
        <v>Windows 10/11 Enterprise A3 (Education Student Pricing)</v>
      </c>
      <c r="D1469">
        <f>VLOOKUP(B1469,'NCE EDUC'!$B$13:$L$1284,11,FALSE)</f>
        <v>11.831460674157302</v>
      </c>
      <c r="E1469" t="s">
        <v>894</v>
      </c>
      <c r="F1469" t="str">
        <f>VLOOKUP(B1469,'NCE EDUC'!$B$13:$J$1284,9,FALSE)</f>
        <v>Monthly</v>
      </c>
      <c r="G1469" t="str">
        <f>VLOOKUP(B1469,'NCE EDUC'!$B$13:$I$1284,8,FALSE)</f>
        <v>P1MM</v>
      </c>
      <c r="H1469" t="s">
        <v>1821</v>
      </c>
    </row>
    <row r="1470" spans="2:8" x14ac:dyDescent="0.35">
      <c r="B1470" t="s">
        <v>2281</v>
      </c>
      <c r="C1470" t="str">
        <f>VLOOKUP(B1470,'NCE EDUC'!$B$13:$F$1284,5,FALSE)</f>
        <v>Windows 10/11 Enterprise A3 (Education Faculty Pricing)</v>
      </c>
      <c r="D1470">
        <f>VLOOKUP(B1470,'NCE EDUC'!$B$13:$L$1284,11,FALSE)</f>
        <v>16.213483146067414</v>
      </c>
      <c r="E1470" t="s">
        <v>894</v>
      </c>
      <c r="F1470" t="str">
        <f>VLOOKUP(B1470,'NCE EDUC'!$B$13:$J$1284,9,FALSE)</f>
        <v>Monthly</v>
      </c>
      <c r="G1470" t="str">
        <f>VLOOKUP(B1470,'NCE EDUC'!$B$13:$I$1284,8,FALSE)</f>
        <v>P1MM</v>
      </c>
      <c r="H1470" t="s">
        <v>1821</v>
      </c>
    </row>
    <row r="1471" spans="2:8" x14ac:dyDescent="0.35">
      <c r="B1471" t="s">
        <v>2282</v>
      </c>
      <c r="C1471" t="str">
        <f>VLOOKUP(B1471,'NCE EDUC'!$B$13:$F$1284,5,FALSE)</f>
        <v>Windows 10/11 Enterprise A5 (Education Faculty Pricing)</v>
      </c>
      <c r="D1471">
        <f>VLOOKUP(B1471,'NCE EDUC'!$B$13:$L$1284,11,FALSE)</f>
        <v>46.426966292134829</v>
      </c>
      <c r="E1471" t="s">
        <v>894</v>
      </c>
      <c r="F1471" t="str">
        <f>VLOOKUP(B1471,'NCE EDUC'!$B$13:$J$1284,9,FALSE)</f>
        <v>Monthly</v>
      </c>
      <c r="G1471" t="str">
        <f>VLOOKUP(B1471,'NCE EDUC'!$B$13:$I$1284,8,FALSE)</f>
        <v>P1MM</v>
      </c>
      <c r="H1471" t="s">
        <v>1821</v>
      </c>
    </row>
    <row r="1472" spans="2:8" x14ac:dyDescent="0.35">
      <c r="B1472" t="s">
        <v>2283</v>
      </c>
      <c r="C1472" t="str">
        <f>VLOOKUP(B1472,'NCE EDUC'!$B$13:$F$1284,5,FALSE)</f>
        <v>Windows 10/11 Enterprise A5 (Education Student Pricing)</v>
      </c>
      <c r="D1472">
        <f>VLOOKUP(B1472,'NCE EDUC'!$B$13:$L$1284,11,FALSE)</f>
        <v>41.921348314606746</v>
      </c>
      <c r="E1472" t="s">
        <v>894</v>
      </c>
      <c r="F1472" t="str">
        <f>VLOOKUP(B1472,'NCE EDUC'!$B$13:$J$1284,9,FALSE)</f>
        <v>Monthly</v>
      </c>
      <c r="G1472" t="str">
        <f>VLOOKUP(B1472,'NCE EDUC'!$B$13:$I$1284,8,FALSE)</f>
        <v>P1MM</v>
      </c>
      <c r="H1472" t="s">
        <v>1821</v>
      </c>
    </row>
    <row r="1473" spans="2:8" x14ac:dyDescent="0.35">
      <c r="B1473" t="s">
        <v>2447</v>
      </c>
      <c r="C1473" t="str">
        <f>VLOOKUP(B1473,'NCE EDUC'!$B$13:$F$1284,5,FALSE)</f>
        <v>Advanced Communications (Education Student Pricing)</v>
      </c>
      <c r="D1473">
        <f>VLOOKUP(B1473,'NCE EDUC'!$B$13:$L$1284,11,FALSE)</f>
        <v>11.587078651685394</v>
      </c>
      <c r="E1473" t="s">
        <v>894</v>
      </c>
      <c r="F1473" t="str">
        <f>VLOOKUP(B1473,'NCE EDUC'!$B$13:$J$1284,9,FALSE)</f>
        <v>Monthly</v>
      </c>
      <c r="G1473" t="str">
        <f>VLOOKUP(B1473,'NCE EDUC'!$B$13:$I$1284,8,FALSE)</f>
        <v>P1YM</v>
      </c>
      <c r="H1473" t="s">
        <v>1821</v>
      </c>
    </row>
    <row r="1474" spans="2:8" x14ac:dyDescent="0.35">
      <c r="B1474" t="s">
        <v>2448</v>
      </c>
      <c r="C1474" t="str">
        <f>VLOOKUP(B1474,'NCE EDUC'!$B$13:$F$1284,5,FALSE)</f>
        <v>Advanced Communications (Education Student Pricing)</v>
      </c>
      <c r="D1474">
        <f>VLOOKUP(B1474,'NCE EDUC'!$B$13:$L$1284,11,FALSE)</f>
        <v>13.247191011235953</v>
      </c>
      <c r="E1474" t="s">
        <v>894</v>
      </c>
      <c r="F1474" t="str">
        <f>VLOOKUP(B1474,'NCE EDUC'!$B$13:$J$1284,9,FALSE)</f>
        <v>Monthly</v>
      </c>
      <c r="G1474" t="str">
        <f>VLOOKUP(B1474,'NCE EDUC'!$B$13:$I$1284,8,FALSE)</f>
        <v>P1MM</v>
      </c>
      <c r="H1474" t="s">
        <v>1821</v>
      </c>
    </row>
    <row r="1475" spans="2:8" x14ac:dyDescent="0.35">
      <c r="B1475" t="s">
        <v>2449</v>
      </c>
      <c r="C1475" t="str">
        <f>VLOOKUP(B1475,'NCE EDUC'!$B$13:$F$1284,5,FALSE)</f>
        <v>Advanced Communications (Education Student Pricing)</v>
      </c>
      <c r="D1475">
        <f>VLOOKUP(B1475,'NCE EDUC'!$B$13:$L$1284,11,FALSE)</f>
        <v>132.44943820224719</v>
      </c>
      <c r="E1475" t="s">
        <v>894</v>
      </c>
      <c r="F1475" t="str">
        <f>VLOOKUP(B1475,'NCE EDUC'!$B$13:$J$1284,9,FALSE)</f>
        <v>Annual</v>
      </c>
      <c r="G1475" t="str">
        <f>VLOOKUP(B1475,'NCE EDUC'!$B$13:$I$1284,8,FALSE)</f>
        <v>P1YA</v>
      </c>
      <c r="H1475" t="s">
        <v>1821</v>
      </c>
    </row>
    <row r="1476" spans="2:8" x14ac:dyDescent="0.35">
      <c r="B1476" t="s">
        <v>2450</v>
      </c>
      <c r="C1476" t="str">
        <f>VLOOKUP(B1476,'NCE EDUC'!$B$13:$F$1284,5,FALSE)</f>
        <v>Advanced eDiscovery Storage (Education Faculty Pricing)</v>
      </c>
      <c r="D1476">
        <f>VLOOKUP(B1476,'NCE EDUC'!$B$13:$L$1284,11,FALSE)</f>
        <v>128.83426966292134</v>
      </c>
      <c r="E1476" t="s">
        <v>894</v>
      </c>
      <c r="F1476" t="str">
        <f>VLOOKUP(B1476,'NCE EDUC'!$B$13:$J$1284,9,FALSE)</f>
        <v>Monthly</v>
      </c>
      <c r="G1476" t="str">
        <f>VLOOKUP(B1476,'NCE EDUC'!$B$13:$I$1284,8,FALSE)</f>
        <v>P1YM</v>
      </c>
      <c r="H1476" t="s">
        <v>1821</v>
      </c>
    </row>
    <row r="1477" spans="2:8" x14ac:dyDescent="0.35">
      <c r="B1477" t="s">
        <v>2451</v>
      </c>
      <c r="C1477" t="str">
        <f>VLOOKUP(B1477,'NCE EDUC'!$B$13:$F$1284,5,FALSE)</f>
        <v>Advanced eDiscovery Storage (Education Faculty Pricing)</v>
      </c>
      <c r="D1477">
        <f>VLOOKUP(B1477,'NCE EDUC'!$B$13:$L$1284,11,FALSE)</f>
        <v>147.23595505617976</v>
      </c>
      <c r="E1477" t="s">
        <v>894</v>
      </c>
      <c r="F1477" t="str">
        <f>VLOOKUP(B1477,'NCE EDUC'!$B$13:$J$1284,9,FALSE)</f>
        <v>Monthly</v>
      </c>
      <c r="G1477" t="str">
        <f>VLOOKUP(B1477,'NCE EDUC'!$B$13:$I$1284,8,FALSE)</f>
        <v>P1MM</v>
      </c>
      <c r="H1477" t="s">
        <v>1821</v>
      </c>
    </row>
    <row r="1478" spans="2:8" x14ac:dyDescent="0.35">
      <c r="B1478" t="s">
        <v>2452</v>
      </c>
      <c r="C1478" t="str">
        <f>VLOOKUP(B1478,'NCE EDUC'!$B$13:$F$1284,5,FALSE)</f>
        <v>Advanced eDiscovery Storage (Education Faculty Pricing)</v>
      </c>
      <c r="D1478">
        <f>VLOOKUP(B1478,'NCE EDUC'!$B$13:$L$1284,11,FALSE)</f>
        <v>1472.3932584269664</v>
      </c>
      <c r="E1478" t="s">
        <v>894</v>
      </c>
      <c r="F1478" t="str">
        <f>VLOOKUP(B1478,'NCE EDUC'!$B$13:$J$1284,9,FALSE)</f>
        <v>Annual</v>
      </c>
      <c r="G1478" t="str">
        <f>VLOOKUP(B1478,'NCE EDUC'!$B$13:$I$1284,8,FALSE)</f>
        <v>P1YA</v>
      </c>
      <c r="H1478" t="s">
        <v>1821</v>
      </c>
    </row>
    <row r="1479" spans="2:8" x14ac:dyDescent="0.35">
      <c r="B1479" t="s">
        <v>2453</v>
      </c>
      <c r="C1479" t="str">
        <f>VLOOKUP(B1479,'NCE EDUC'!$B$13:$F$1284,5,FALSE)</f>
        <v>Microsoft 365 A3 - Unattended License (Education Student Pricing)</v>
      </c>
      <c r="D1479">
        <f>VLOOKUP(B1479,'NCE EDUC'!$B$13:$L$1284,11,FALSE)</f>
        <v>27.339887640449437</v>
      </c>
      <c r="E1479" t="s">
        <v>894</v>
      </c>
      <c r="F1479" t="str">
        <f>VLOOKUP(B1479,'NCE EDUC'!$B$13:$J$1284,9,FALSE)</f>
        <v>Monthly</v>
      </c>
      <c r="G1479" t="str">
        <f>VLOOKUP(B1479,'NCE EDUC'!$B$13:$I$1284,8,FALSE)</f>
        <v>P1YM</v>
      </c>
      <c r="H1479" t="s">
        <v>1821</v>
      </c>
    </row>
    <row r="1480" spans="2:8" x14ac:dyDescent="0.35">
      <c r="B1480" t="s">
        <v>2454</v>
      </c>
      <c r="C1480" t="str">
        <f>VLOOKUP(B1480,'NCE EDUC'!$B$13:$F$1284,5,FALSE)</f>
        <v>Microsoft 365 A3 - Unattended License (Education Student Pricing)</v>
      </c>
      <c r="D1480">
        <f>VLOOKUP(B1480,'NCE EDUC'!$B$13:$L$1284,11,FALSE)</f>
        <v>31.247191011235952</v>
      </c>
      <c r="E1480" t="s">
        <v>894</v>
      </c>
      <c r="F1480" t="str">
        <f>VLOOKUP(B1480,'NCE EDUC'!$B$13:$J$1284,9,FALSE)</f>
        <v>Monthly</v>
      </c>
      <c r="G1480" t="str">
        <f>VLOOKUP(B1480,'NCE EDUC'!$B$13:$I$1284,8,FALSE)</f>
        <v>P1MM</v>
      </c>
      <c r="H1480" t="s">
        <v>1821</v>
      </c>
    </row>
    <row r="1481" spans="2:8" x14ac:dyDescent="0.35">
      <c r="B1481" t="s">
        <v>2455</v>
      </c>
      <c r="C1481" t="str">
        <f>VLOOKUP(B1481,'NCE EDUC'!$B$13:$F$1284,5,FALSE)</f>
        <v>Microsoft 365 A3 - Unattended License (Education Student Pricing)</v>
      </c>
      <c r="D1481">
        <f>VLOOKUP(B1481,'NCE EDUC'!$B$13:$L$1284,11,FALSE)</f>
        <v>312.48314606741576</v>
      </c>
      <c r="E1481" t="s">
        <v>894</v>
      </c>
      <c r="F1481" t="str">
        <f>VLOOKUP(B1481,'NCE EDUC'!$B$13:$J$1284,9,FALSE)</f>
        <v>Annual</v>
      </c>
      <c r="G1481" t="str">
        <f>VLOOKUP(B1481,'NCE EDUC'!$B$13:$I$1284,8,FALSE)</f>
        <v>P1YA</v>
      </c>
      <c r="H1481" t="s">
        <v>1821</v>
      </c>
    </row>
    <row r="1482" spans="2:8" x14ac:dyDescent="0.35">
      <c r="B1482" t="s">
        <v>2456</v>
      </c>
      <c r="C1482" t="str">
        <f>VLOOKUP(B1482,'NCE EDUC'!$B$13:$F$1284,5,FALSE)</f>
        <v>Microsoft 365 A5 without Audio Conferencing (Education Student Pricing)</v>
      </c>
      <c r="D1482">
        <f>VLOOKUP(B1482,'NCE EDUC'!$B$13:$L$1284,11,FALSE)</f>
        <v>51.5308988764045</v>
      </c>
      <c r="E1482" t="s">
        <v>894</v>
      </c>
      <c r="F1482" t="str">
        <f>VLOOKUP(B1482,'NCE EDUC'!$B$13:$J$1284,9,FALSE)</f>
        <v>Monthly</v>
      </c>
      <c r="G1482" t="str">
        <f>VLOOKUP(B1482,'NCE EDUC'!$B$13:$I$1284,8,FALSE)</f>
        <v>P1YM</v>
      </c>
      <c r="H1482" t="s">
        <v>1821</v>
      </c>
    </row>
    <row r="1483" spans="2:8" x14ac:dyDescent="0.35">
      <c r="B1483" t="s">
        <v>2457</v>
      </c>
      <c r="C1483" t="str">
        <f>VLOOKUP(B1483,'NCE EDUC'!$B$13:$F$1284,5,FALSE)</f>
        <v>Microsoft 365 A5 without Audio Conferencing (Education Student Pricing)</v>
      </c>
      <c r="D1483">
        <f>VLOOKUP(B1483,'NCE EDUC'!$B$13:$L$1284,11,FALSE)</f>
        <v>58.898876404494381</v>
      </c>
      <c r="E1483" t="s">
        <v>894</v>
      </c>
      <c r="F1483" t="str">
        <f>VLOOKUP(B1483,'NCE EDUC'!$B$13:$J$1284,9,FALSE)</f>
        <v>Monthly</v>
      </c>
      <c r="G1483" t="str">
        <f>VLOOKUP(B1483,'NCE EDUC'!$B$13:$I$1284,8,FALSE)</f>
        <v>P1MM</v>
      </c>
      <c r="H1483" t="s">
        <v>1821</v>
      </c>
    </row>
    <row r="1484" spans="2:8" x14ac:dyDescent="0.35">
      <c r="B1484" t="s">
        <v>2458</v>
      </c>
      <c r="C1484" t="str">
        <f>VLOOKUP(B1484,'NCE EDUC'!$B$13:$F$1284,5,FALSE)</f>
        <v>Microsoft 365 A5 without Audio Conferencing (Education Student Pricing)</v>
      </c>
      <c r="D1484">
        <f>VLOOKUP(B1484,'NCE EDUC'!$B$13:$L$1284,11,FALSE)</f>
        <v>588.95505617977517</v>
      </c>
      <c r="E1484" t="s">
        <v>894</v>
      </c>
      <c r="F1484" t="str">
        <f>VLOOKUP(B1484,'NCE EDUC'!$B$13:$J$1284,9,FALSE)</f>
        <v>Annual</v>
      </c>
      <c r="G1484" t="str">
        <f>VLOOKUP(B1484,'NCE EDUC'!$B$13:$I$1284,8,FALSE)</f>
        <v>P1YA</v>
      </c>
      <c r="H1484" t="s">
        <v>1821</v>
      </c>
    </row>
    <row r="1485" spans="2:8" x14ac:dyDescent="0.35">
      <c r="B1485" t="s">
        <v>2459</v>
      </c>
      <c r="C1485" t="str">
        <f>VLOOKUP(B1485,'NCE EDUC'!$B$13:$F$1284,5,FALSE)</f>
        <v>Microsoft Purview Suite Edu for students (Education Student Pricing)</v>
      </c>
      <c r="D1485">
        <f>VLOOKUP(B1485,'NCE EDUC'!$B$13:$L$1284,11,FALSE)</f>
        <v>16.207865168539325</v>
      </c>
      <c r="E1485" t="s">
        <v>894</v>
      </c>
      <c r="F1485" t="str">
        <f>VLOOKUP(B1485,'NCE EDUC'!$B$13:$J$1284,9,FALSE)</f>
        <v>Monthly</v>
      </c>
      <c r="G1485" t="str">
        <f>VLOOKUP(B1485,'NCE EDUC'!$B$13:$I$1284,8,FALSE)</f>
        <v>P1YM</v>
      </c>
      <c r="H1485" t="s">
        <v>1821</v>
      </c>
    </row>
    <row r="1486" spans="2:8" x14ac:dyDescent="0.35">
      <c r="B1486" t="s">
        <v>2460</v>
      </c>
      <c r="C1486" t="str">
        <f>VLOOKUP(B1486,'NCE EDUC'!$B$13:$F$1284,5,FALSE)</f>
        <v>Microsoft Purview Suite Edu for students (Education Student Pricing)</v>
      </c>
      <c r="D1486">
        <f>VLOOKUP(B1486,'NCE EDUC'!$B$13:$L$1284,11,FALSE)</f>
        <v>18.516853932584269</v>
      </c>
      <c r="E1486" t="s">
        <v>894</v>
      </c>
      <c r="F1486" t="str">
        <f>VLOOKUP(B1486,'NCE EDUC'!$B$13:$J$1284,9,FALSE)</f>
        <v>Monthly</v>
      </c>
      <c r="G1486" t="str">
        <f>VLOOKUP(B1486,'NCE EDUC'!$B$13:$I$1284,8,FALSE)</f>
        <v>P1MM</v>
      </c>
      <c r="H1486" t="s">
        <v>1821</v>
      </c>
    </row>
    <row r="1487" spans="2:8" x14ac:dyDescent="0.35">
      <c r="B1487" t="s">
        <v>2461</v>
      </c>
      <c r="C1487" t="str">
        <f>VLOOKUP(B1487,'NCE EDUC'!$B$13:$F$1284,5,FALSE)</f>
        <v>Microsoft Purview Suite Edu for students (Education Student Pricing)</v>
      </c>
      <c r="D1487">
        <f>VLOOKUP(B1487,'NCE EDUC'!$B$13:$L$1284,11,FALSE)</f>
        <v>185.16853932584272</v>
      </c>
      <c r="E1487" t="s">
        <v>894</v>
      </c>
      <c r="F1487" t="str">
        <f>VLOOKUP(B1487,'NCE EDUC'!$B$13:$J$1284,9,FALSE)</f>
        <v>Annual</v>
      </c>
      <c r="G1487" t="str">
        <f>VLOOKUP(B1487,'NCE EDUC'!$B$13:$I$1284,8,FALSE)</f>
        <v>P1YA</v>
      </c>
      <c r="H1487" t="s">
        <v>1821</v>
      </c>
    </row>
    <row r="1488" spans="2:8" x14ac:dyDescent="0.35">
      <c r="B1488" t="s">
        <v>2462</v>
      </c>
      <c r="C1488" t="str">
        <f>VLOOKUP(B1488,'NCE EDUC'!$B$13:$F$1284,5,FALSE)</f>
        <v>Microsoft Defender Suite Edu (Education Student Pricing)</v>
      </c>
      <c r="D1488">
        <f>VLOOKUP(B1488,'NCE EDUC'!$B$13:$L$1284,11,FALSE)</f>
        <v>18.002808988764045</v>
      </c>
      <c r="E1488" t="s">
        <v>894</v>
      </c>
      <c r="F1488" t="str">
        <f>VLOOKUP(B1488,'NCE EDUC'!$B$13:$J$1284,9,FALSE)</f>
        <v>Monthly</v>
      </c>
      <c r="G1488" t="str">
        <f>VLOOKUP(B1488,'NCE EDUC'!$B$13:$I$1284,8,FALSE)</f>
        <v>P1YM</v>
      </c>
      <c r="H1488" t="s">
        <v>1821</v>
      </c>
    </row>
    <row r="1489" spans="2:8" x14ac:dyDescent="0.35">
      <c r="B1489" t="s">
        <v>2463</v>
      </c>
      <c r="C1489" t="str">
        <f>VLOOKUP(B1489,'NCE EDUC'!$B$13:$F$1284,5,FALSE)</f>
        <v>Microsoft Defender Suite Edu (Education Student Pricing)</v>
      </c>
      <c r="D1489">
        <f>VLOOKUP(B1489,'NCE EDUC'!$B$13:$L$1284,11,FALSE)</f>
        <v>20.584269662921347</v>
      </c>
      <c r="E1489" t="s">
        <v>894</v>
      </c>
      <c r="F1489" t="str">
        <f>VLOOKUP(B1489,'NCE EDUC'!$B$13:$J$1284,9,FALSE)</f>
        <v>Monthly</v>
      </c>
      <c r="G1489" t="str">
        <f>VLOOKUP(B1489,'NCE EDUC'!$B$13:$I$1284,8,FALSE)</f>
        <v>P1MM</v>
      </c>
      <c r="H1489" t="s">
        <v>1821</v>
      </c>
    </row>
    <row r="1490" spans="2:8" x14ac:dyDescent="0.35">
      <c r="B1490" t="s">
        <v>2464</v>
      </c>
      <c r="C1490" t="str">
        <f>VLOOKUP(B1490,'NCE EDUC'!$B$13:$F$1284,5,FALSE)</f>
        <v>Microsoft Defender Suite Edu (Education Student Pricing)</v>
      </c>
      <c r="D1490">
        <f>VLOOKUP(B1490,'NCE EDUC'!$B$13:$L$1284,11,FALSE)</f>
        <v>205.75280898876406</v>
      </c>
      <c r="E1490" t="s">
        <v>894</v>
      </c>
      <c r="F1490" t="str">
        <f>VLOOKUP(B1490,'NCE EDUC'!$B$13:$J$1284,9,FALSE)</f>
        <v>Annual</v>
      </c>
      <c r="G1490" t="str">
        <f>VLOOKUP(B1490,'NCE EDUC'!$B$13:$I$1284,8,FALSE)</f>
        <v>P1YA</v>
      </c>
      <c r="H1490" t="s">
        <v>1821</v>
      </c>
    </row>
    <row r="1491" spans="2:8" x14ac:dyDescent="0.35">
      <c r="B1491" t="s">
        <v>2465</v>
      </c>
      <c r="C1491" t="str">
        <f>VLOOKUP(B1491,'NCE EDUC'!$B$13:$F$1284,5,FALSE)</f>
        <v>Microsoft 365 Audio Conferencing (Education Student Pricing)</v>
      </c>
      <c r="D1491">
        <f>VLOOKUP(B1491,'NCE EDUC'!$B$13:$L$1284,11,FALSE)</f>
        <v>7.3136704119850187</v>
      </c>
      <c r="E1491" t="s">
        <v>894</v>
      </c>
      <c r="F1491" t="str">
        <f>VLOOKUP(B1491,'NCE EDUC'!$B$13:$J$1284,9,FALSE)</f>
        <v>Monthly</v>
      </c>
      <c r="G1491" t="str">
        <f>VLOOKUP(B1491,'NCE EDUC'!$B$13:$I$1284,8,FALSE)</f>
        <v>P1YM</v>
      </c>
      <c r="H1491" t="s">
        <v>1821</v>
      </c>
    </row>
    <row r="1492" spans="2:8" x14ac:dyDescent="0.35">
      <c r="B1492" t="s">
        <v>2466</v>
      </c>
      <c r="C1492" t="str">
        <f>VLOOKUP(B1492,'NCE EDUC'!$B$13:$F$1284,5,FALSE)</f>
        <v>Microsoft 365 Audio Conferencing (Education Student Pricing)</v>
      </c>
      <c r="D1492">
        <f>VLOOKUP(B1492,'NCE EDUC'!$B$13:$L$1284,11,FALSE)</f>
        <v>8.3595505617977537</v>
      </c>
      <c r="E1492" t="s">
        <v>894</v>
      </c>
      <c r="F1492" t="str">
        <f>VLOOKUP(B1492,'NCE EDUC'!$B$13:$J$1284,9,FALSE)</f>
        <v>Monthly</v>
      </c>
      <c r="G1492" t="str">
        <f>VLOOKUP(B1492,'NCE EDUC'!$B$13:$I$1284,8,FALSE)</f>
        <v>P1MM</v>
      </c>
      <c r="H1492" t="s">
        <v>1821</v>
      </c>
    </row>
    <row r="1493" spans="2:8" x14ac:dyDescent="0.35">
      <c r="B1493" t="s">
        <v>2467</v>
      </c>
      <c r="C1493" t="str">
        <f>VLOOKUP(B1493,'NCE EDUC'!$B$13:$F$1284,5,FALSE)</f>
        <v>Microsoft 365 Audio Conferencing (Education Student Pricing)</v>
      </c>
      <c r="D1493">
        <f>VLOOKUP(B1493,'NCE EDUC'!$B$13:$L$1284,11,FALSE)</f>
        <v>83.584269662921344</v>
      </c>
      <c r="E1493" t="s">
        <v>894</v>
      </c>
      <c r="F1493" t="str">
        <f>VLOOKUP(B1493,'NCE EDUC'!$B$13:$J$1284,9,FALSE)</f>
        <v>Annual</v>
      </c>
      <c r="G1493" t="str">
        <f>VLOOKUP(B1493,'NCE EDUC'!$B$13:$I$1284,8,FALSE)</f>
        <v>P1YA</v>
      </c>
      <c r="H1493" t="s">
        <v>1821</v>
      </c>
    </row>
    <row r="1494" spans="2:8" x14ac:dyDescent="0.35">
      <c r="B1494" t="s">
        <v>2468</v>
      </c>
      <c r="C1494" t="str">
        <f>VLOOKUP(B1494,'NCE EDUC'!$B$13:$F$1284,5,FALSE)</f>
        <v>Extended Dial-out Minutes to USA/CAN (Education Faculty Pricing)</v>
      </c>
      <c r="D1494">
        <f>VLOOKUP(B1494,'NCE EDUC'!$B$13:$L$1284,11,FALSE)</f>
        <v>9.6713483146067425</v>
      </c>
      <c r="E1494" t="s">
        <v>894</v>
      </c>
      <c r="F1494" t="str">
        <f>VLOOKUP(B1494,'NCE EDUC'!$B$13:$J$1284,9,FALSE)</f>
        <v>Monthly</v>
      </c>
      <c r="G1494" t="str">
        <f>VLOOKUP(B1494,'NCE EDUC'!$B$13:$I$1284,8,FALSE)</f>
        <v>P1YM</v>
      </c>
      <c r="H1494" t="s">
        <v>1821</v>
      </c>
    </row>
    <row r="1495" spans="2:8" x14ac:dyDescent="0.35">
      <c r="B1495" t="s">
        <v>2469</v>
      </c>
      <c r="C1495" t="str">
        <f>VLOOKUP(B1495,'NCE EDUC'!$B$13:$F$1284,5,FALSE)</f>
        <v>Extended Dial-out Minutes to USA/CAN (Education Faculty Pricing)</v>
      </c>
      <c r="D1495">
        <f>VLOOKUP(B1495,'NCE EDUC'!$B$13:$L$1284,11,FALSE)</f>
        <v>11.056179775280899</v>
      </c>
      <c r="E1495" t="s">
        <v>894</v>
      </c>
      <c r="F1495" t="str">
        <f>VLOOKUP(B1495,'NCE EDUC'!$B$13:$J$1284,9,FALSE)</f>
        <v>Monthly</v>
      </c>
      <c r="G1495" t="str">
        <f>VLOOKUP(B1495,'NCE EDUC'!$B$13:$I$1284,8,FALSE)</f>
        <v>P1MM</v>
      </c>
      <c r="H1495" t="s">
        <v>1821</v>
      </c>
    </row>
    <row r="1496" spans="2:8" x14ac:dyDescent="0.35">
      <c r="B1496" t="s">
        <v>2470</v>
      </c>
      <c r="C1496" t="str">
        <f>VLOOKUP(B1496,'NCE EDUC'!$B$13:$F$1284,5,FALSE)</f>
        <v>Extended Dial-out Minutes to USA/CAN (Education Faculty Pricing)</v>
      </c>
      <c r="D1496">
        <f>VLOOKUP(B1496,'NCE EDUC'!$B$13:$L$1284,11,FALSE)</f>
        <v>110.59550561797754</v>
      </c>
      <c r="E1496" t="s">
        <v>894</v>
      </c>
      <c r="F1496" t="str">
        <f>VLOOKUP(B1496,'NCE EDUC'!$B$13:$J$1284,9,FALSE)</f>
        <v>Annual</v>
      </c>
      <c r="G1496" t="str">
        <f>VLOOKUP(B1496,'NCE EDUC'!$B$13:$I$1284,8,FALSE)</f>
        <v>P1YA</v>
      </c>
      <c r="H1496" t="s">
        <v>1821</v>
      </c>
    </row>
    <row r="1497" spans="2:8" x14ac:dyDescent="0.35">
      <c r="B1497" t="s">
        <v>2471</v>
      </c>
      <c r="C1497" t="str">
        <f>VLOOKUP(B1497,'NCE EDUC'!$B$13:$F$1284,5,FALSE)</f>
        <v>Compliance Manager Premium Assessment Add-On (Education Pricing)</v>
      </c>
      <c r="D1497">
        <f>VLOOKUP(B1497,'NCE EDUC'!$B$13:$L$1284,11,FALSE)</f>
        <v>3221.3099250936325</v>
      </c>
      <c r="E1497" t="s">
        <v>894</v>
      </c>
      <c r="F1497" t="str">
        <f>VLOOKUP(B1497,'NCE EDUC'!$B$13:$J$1284,9,FALSE)</f>
        <v>Monthly</v>
      </c>
      <c r="G1497" t="str">
        <f>VLOOKUP(B1497,'NCE EDUC'!$B$13:$I$1284,8,FALSE)</f>
        <v>P1YM</v>
      </c>
      <c r="H1497" t="s">
        <v>1821</v>
      </c>
    </row>
    <row r="1498" spans="2:8" x14ac:dyDescent="0.35">
      <c r="B1498" t="s">
        <v>2472</v>
      </c>
      <c r="C1498" t="str">
        <f>VLOOKUP(B1498,'NCE EDUC'!$B$13:$F$1284,5,FALSE)</f>
        <v>Compliance Manager Premium Assessment Add-On (Education Pricing)</v>
      </c>
      <c r="D1498">
        <f>VLOOKUP(B1498,'NCE EDUC'!$B$13:$L$1284,11,FALSE)</f>
        <v>3681.4943820224721</v>
      </c>
      <c r="E1498" t="s">
        <v>894</v>
      </c>
      <c r="F1498" t="str">
        <f>VLOOKUP(B1498,'NCE EDUC'!$B$13:$J$1284,9,FALSE)</f>
        <v>Monthly</v>
      </c>
      <c r="G1498" t="str">
        <f>VLOOKUP(B1498,'NCE EDUC'!$B$13:$I$1284,8,FALSE)</f>
        <v>P1MM</v>
      </c>
      <c r="H1498" t="s">
        <v>1821</v>
      </c>
    </row>
    <row r="1499" spans="2:8" x14ac:dyDescent="0.35">
      <c r="B1499" t="s">
        <v>2473</v>
      </c>
      <c r="C1499" t="str">
        <f>VLOOKUP(B1499,'NCE EDUC'!$B$13:$F$1284,5,FALSE)</f>
        <v>Compliance Manager Premium Assessment Add-On (Education Pricing)</v>
      </c>
      <c r="D1499">
        <f>VLOOKUP(B1499,'NCE EDUC'!$B$13:$L$1284,11,FALSE)</f>
        <v>36814.898876404492</v>
      </c>
      <c r="E1499" t="s">
        <v>894</v>
      </c>
      <c r="F1499" t="str">
        <f>VLOOKUP(B1499,'NCE EDUC'!$B$13:$J$1284,9,FALSE)</f>
        <v>Annual</v>
      </c>
      <c r="G1499" t="str">
        <f>VLOOKUP(B1499,'NCE EDUC'!$B$13:$I$1284,8,FALSE)</f>
        <v>P1YA</v>
      </c>
      <c r="H1499" t="s">
        <v>1821</v>
      </c>
    </row>
    <row r="1500" spans="2:8" x14ac:dyDescent="0.35">
      <c r="B1500" t="s">
        <v>2474</v>
      </c>
      <c r="C1500" t="str">
        <f>VLOOKUP(B1500,'NCE EDUC'!$B$13:$F$1284,5,FALSE)</f>
        <v>Microsoft 365 A5 eDiscovery and Audit (Education Faculty Pricing)</v>
      </c>
      <c r="D1500">
        <f>VLOOKUP(B1500,'NCE EDUC'!$B$13:$L$1284,11,FALSE)</f>
        <v>10.917602996254681</v>
      </c>
      <c r="E1500" t="s">
        <v>894</v>
      </c>
      <c r="F1500" t="str">
        <f>VLOOKUP(B1500,'NCE EDUC'!$B$13:$J$1284,9,FALSE)</f>
        <v>Monthly</v>
      </c>
      <c r="G1500" t="str">
        <f>VLOOKUP(B1500,'NCE EDUC'!$B$13:$I$1284,8,FALSE)</f>
        <v>P1YM</v>
      </c>
      <c r="H1500" t="s">
        <v>1821</v>
      </c>
    </row>
    <row r="1501" spans="2:8" x14ac:dyDescent="0.35">
      <c r="B1501" t="s">
        <v>2475</v>
      </c>
      <c r="C1501" t="str">
        <f>VLOOKUP(B1501,'NCE EDUC'!$B$13:$F$1284,5,FALSE)</f>
        <v>Microsoft 365 A5 eDiscovery and Audit (Education Faculty Pricing)</v>
      </c>
      <c r="D1501">
        <f>VLOOKUP(B1501,'NCE EDUC'!$B$13:$L$1284,11,FALSE)</f>
        <v>12.47191011235955</v>
      </c>
      <c r="E1501" t="s">
        <v>894</v>
      </c>
      <c r="F1501" t="str">
        <f>VLOOKUP(B1501,'NCE EDUC'!$B$13:$J$1284,9,FALSE)</f>
        <v>Monthly</v>
      </c>
      <c r="G1501" t="str">
        <f>VLOOKUP(B1501,'NCE EDUC'!$B$13:$I$1284,8,FALSE)</f>
        <v>P1MM</v>
      </c>
      <c r="H1501" t="s">
        <v>1821</v>
      </c>
    </row>
    <row r="1502" spans="2:8" x14ac:dyDescent="0.35">
      <c r="B1502" t="s">
        <v>2476</v>
      </c>
      <c r="C1502" t="str">
        <f>VLOOKUP(B1502,'NCE EDUC'!$B$13:$F$1284,5,FALSE)</f>
        <v>Microsoft 365 A5 eDiscovery and Audit (Education Faculty Pricing)</v>
      </c>
      <c r="D1502">
        <f>VLOOKUP(B1502,'NCE EDUC'!$B$13:$L$1284,11,FALSE)</f>
        <v>124.73033707865169</v>
      </c>
      <c r="E1502" t="s">
        <v>894</v>
      </c>
      <c r="F1502" t="str">
        <f>VLOOKUP(B1502,'NCE EDUC'!$B$13:$J$1284,9,FALSE)</f>
        <v>Annual</v>
      </c>
      <c r="G1502" t="str">
        <f>VLOOKUP(B1502,'NCE EDUC'!$B$13:$I$1284,8,FALSE)</f>
        <v>P1YA</v>
      </c>
      <c r="H1502" t="s">
        <v>1821</v>
      </c>
    </row>
    <row r="1503" spans="2:8" x14ac:dyDescent="0.35">
      <c r="B1503" t="s">
        <v>2477</v>
      </c>
      <c r="C1503" t="str">
        <f>VLOOKUP(B1503,'NCE EDUC'!$B$13:$F$1284,5,FALSE)</f>
        <v>Microsoft 365 A5 eDiscovery and Audit (Education Student Pricing)</v>
      </c>
      <c r="D1503">
        <f>VLOOKUP(B1503,'NCE EDUC'!$B$13:$L$1284,11,FALSE)</f>
        <v>9.0009363295880149</v>
      </c>
      <c r="E1503" t="s">
        <v>894</v>
      </c>
      <c r="F1503" t="str">
        <f>VLOOKUP(B1503,'NCE EDUC'!$B$13:$J$1284,9,FALSE)</f>
        <v>Monthly</v>
      </c>
      <c r="G1503" t="str">
        <f>VLOOKUP(B1503,'NCE EDUC'!$B$13:$I$1284,8,FALSE)</f>
        <v>P1YM</v>
      </c>
      <c r="H1503" t="s">
        <v>1821</v>
      </c>
    </row>
    <row r="1504" spans="2:8" x14ac:dyDescent="0.35">
      <c r="B1504" t="s">
        <v>2478</v>
      </c>
      <c r="C1504" t="str">
        <f>VLOOKUP(B1504,'NCE EDUC'!$B$13:$F$1284,5,FALSE)</f>
        <v>Microsoft 365 A5 eDiscovery and Audit (Education Student Pricing)</v>
      </c>
      <c r="D1504">
        <f>VLOOKUP(B1504,'NCE EDUC'!$B$13:$L$1284,11,FALSE)</f>
        <v>10.280898876404494</v>
      </c>
      <c r="E1504" t="s">
        <v>894</v>
      </c>
      <c r="F1504" t="str">
        <f>VLOOKUP(B1504,'NCE EDUC'!$B$13:$J$1284,9,FALSE)</f>
        <v>Monthly</v>
      </c>
      <c r="G1504" t="str">
        <f>VLOOKUP(B1504,'NCE EDUC'!$B$13:$I$1284,8,FALSE)</f>
        <v>P1MM</v>
      </c>
      <c r="H1504" t="s">
        <v>1821</v>
      </c>
    </row>
    <row r="1505" spans="2:8" x14ac:dyDescent="0.35">
      <c r="B1505" t="s">
        <v>2479</v>
      </c>
      <c r="C1505" t="str">
        <f>VLOOKUP(B1505,'NCE EDUC'!$B$13:$F$1284,5,FALSE)</f>
        <v>Microsoft 365 A5 eDiscovery and Audit (Education Student Pricing)</v>
      </c>
      <c r="D1505">
        <f>VLOOKUP(B1505,'NCE EDUC'!$B$13:$L$1284,11,FALSE)</f>
        <v>102.87640449438203</v>
      </c>
      <c r="E1505" t="s">
        <v>894</v>
      </c>
      <c r="F1505" t="str">
        <f>VLOOKUP(B1505,'NCE EDUC'!$B$13:$J$1284,9,FALSE)</f>
        <v>Annual</v>
      </c>
      <c r="G1505" t="str">
        <f>VLOOKUP(B1505,'NCE EDUC'!$B$13:$I$1284,8,FALSE)</f>
        <v>P1YA</v>
      </c>
      <c r="H1505" t="s">
        <v>1821</v>
      </c>
    </row>
    <row r="1506" spans="2:8" x14ac:dyDescent="0.35">
      <c r="B1506" t="s">
        <v>2480</v>
      </c>
      <c r="C1506" t="str">
        <f>VLOOKUP(B1506,'NCE EDUC'!$B$13:$F$1284,5,FALSE)</f>
        <v>Microsoft 365 A5 Information Protection and Governance (Education Student Pricing)</v>
      </c>
      <c r="D1506">
        <f>VLOOKUP(B1506,'NCE EDUC'!$B$13:$L$1284,11,FALSE)</f>
        <v>10.353932584269662</v>
      </c>
      <c r="E1506" t="s">
        <v>894</v>
      </c>
      <c r="F1506" t="str">
        <f>VLOOKUP(B1506,'NCE EDUC'!$B$13:$J$1284,9,FALSE)</f>
        <v>Monthly</v>
      </c>
      <c r="G1506" t="str">
        <f>VLOOKUP(B1506,'NCE EDUC'!$B$13:$I$1284,8,FALSE)</f>
        <v>P1YM</v>
      </c>
      <c r="H1506" t="s">
        <v>1821</v>
      </c>
    </row>
    <row r="1507" spans="2:8" x14ac:dyDescent="0.35">
      <c r="B1507" t="s">
        <v>2481</v>
      </c>
      <c r="C1507" t="str">
        <f>VLOOKUP(B1507,'NCE EDUC'!$B$13:$F$1284,5,FALSE)</f>
        <v>Microsoft 365 A5 Information Protection and Governance (Education Student Pricing)</v>
      </c>
      <c r="D1507">
        <f>VLOOKUP(B1507,'NCE EDUC'!$B$13:$L$1284,11,FALSE)</f>
        <v>11.831460674157302</v>
      </c>
      <c r="E1507" t="s">
        <v>894</v>
      </c>
      <c r="F1507" t="str">
        <f>VLOOKUP(B1507,'NCE EDUC'!$B$13:$J$1284,9,FALSE)</f>
        <v>Monthly</v>
      </c>
      <c r="G1507" t="str">
        <f>VLOOKUP(B1507,'NCE EDUC'!$B$13:$I$1284,8,FALSE)</f>
        <v>P1MM</v>
      </c>
      <c r="H1507" t="s">
        <v>1821</v>
      </c>
    </row>
    <row r="1508" spans="2:8" x14ac:dyDescent="0.35">
      <c r="B1508" t="s">
        <v>2482</v>
      </c>
      <c r="C1508" t="str">
        <f>VLOOKUP(B1508,'NCE EDUC'!$B$13:$F$1284,5,FALSE)</f>
        <v>Microsoft 365 A5 Information Protection and Governance (Education Student Pricing)</v>
      </c>
      <c r="D1508">
        <f>VLOOKUP(B1508,'NCE EDUC'!$B$13:$L$1284,11,FALSE)</f>
        <v>118.31460674157303</v>
      </c>
      <c r="E1508" t="s">
        <v>894</v>
      </c>
      <c r="F1508" t="str">
        <f>VLOOKUP(B1508,'NCE EDUC'!$B$13:$J$1284,9,FALSE)</f>
        <v>Annual</v>
      </c>
      <c r="G1508" t="str">
        <f>VLOOKUP(B1508,'NCE EDUC'!$B$13:$I$1284,8,FALSE)</f>
        <v>P1YA</v>
      </c>
      <c r="H1508" t="s">
        <v>1821</v>
      </c>
    </row>
    <row r="1509" spans="2:8" x14ac:dyDescent="0.35">
      <c r="B1509" t="s">
        <v>2483</v>
      </c>
      <c r="C1509" t="str">
        <f>VLOOKUP(B1509,'NCE EDUC'!$B$13:$F$1284,5,FALSE)</f>
        <v>Microsoft 365 A5 Insider Risk Management (Education Student Pricing)</v>
      </c>
      <c r="D1509">
        <f>VLOOKUP(B1509,'NCE EDUC'!$B$13:$L$1284,11,FALSE)</f>
        <v>9.0009363295880149</v>
      </c>
      <c r="E1509" t="s">
        <v>894</v>
      </c>
      <c r="F1509" t="str">
        <f>VLOOKUP(B1509,'NCE EDUC'!$B$13:$J$1284,9,FALSE)</f>
        <v>Monthly</v>
      </c>
      <c r="G1509" t="str">
        <f>VLOOKUP(B1509,'NCE EDUC'!$B$13:$I$1284,8,FALSE)</f>
        <v>P1YM</v>
      </c>
      <c r="H1509" t="s">
        <v>1821</v>
      </c>
    </row>
    <row r="1510" spans="2:8" x14ac:dyDescent="0.35">
      <c r="B1510" t="s">
        <v>2484</v>
      </c>
      <c r="C1510" t="str">
        <f>VLOOKUP(B1510,'NCE EDUC'!$B$13:$F$1284,5,FALSE)</f>
        <v>Microsoft 365 A5 Insider Risk Management (Education Student Pricing)</v>
      </c>
      <c r="D1510">
        <f>VLOOKUP(B1510,'NCE EDUC'!$B$13:$L$1284,11,FALSE)</f>
        <v>10.280898876404494</v>
      </c>
      <c r="E1510" t="s">
        <v>894</v>
      </c>
      <c r="F1510" t="str">
        <f>VLOOKUP(B1510,'NCE EDUC'!$B$13:$J$1284,9,FALSE)</f>
        <v>Monthly</v>
      </c>
      <c r="G1510" t="str">
        <f>VLOOKUP(B1510,'NCE EDUC'!$B$13:$I$1284,8,FALSE)</f>
        <v>P1MM</v>
      </c>
      <c r="H1510" t="s">
        <v>1821</v>
      </c>
    </row>
    <row r="1511" spans="2:8" x14ac:dyDescent="0.35">
      <c r="B1511" t="s">
        <v>2485</v>
      </c>
      <c r="C1511" t="str">
        <f>VLOOKUP(B1511,'NCE EDUC'!$B$13:$F$1284,5,FALSE)</f>
        <v>Microsoft 365 A5 Insider Risk Management (Education Student Pricing)</v>
      </c>
      <c r="D1511">
        <f>VLOOKUP(B1511,'NCE EDUC'!$B$13:$L$1284,11,FALSE)</f>
        <v>102.87640449438203</v>
      </c>
      <c r="E1511" t="s">
        <v>894</v>
      </c>
      <c r="F1511" t="str">
        <f>VLOOKUP(B1511,'NCE EDUC'!$B$13:$J$1284,9,FALSE)</f>
        <v>Annual</v>
      </c>
      <c r="G1511" t="str">
        <f>VLOOKUP(B1511,'NCE EDUC'!$B$13:$I$1284,8,FALSE)</f>
        <v>P1YA</v>
      </c>
      <c r="H1511" t="s">
        <v>1821</v>
      </c>
    </row>
    <row r="1512" spans="2:8" x14ac:dyDescent="0.35">
      <c r="B1512" t="s">
        <v>2486</v>
      </c>
      <c r="C1512" t="str">
        <f>VLOOKUP(B1512,'NCE EDUC'!$B$13:$F$1284,5,FALSE)</f>
        <v>Microsoft 365 A5 Insider Risk Management (Education Faculty Pricing)</v>
      </c>
      <c r="D1512">
        <f>VLOOKUP(B1512,'NCE EDUC'!$B$13:$L$1284,11,FALSE)</f>
        <v>10.917602996254681</v>
      </c>
      <c r="E1512" t="s">
        <v>894</v>
      </c>
      <c r="F1512" t="str">
        <f>VLOOKUP(B1512,'NCE EDUC'!$B$13:$J$1284,9,FALSE)</f>
        <v>Monthly</v>
      </c>
      <c r="G1512" t="str">
        <f>VLOOKUP(B1512,'NCE EDUC'!$B$13:$I$1284,8,FALSE)</f>
        <v>P1YM</v>
      </c>
      <c r="H1512" t="s">
        <v>1821</v>
      </c>
    </row>
    <row r="1513" spans="2:8" x14ac:dyDescent="0.35">
      <c r="B1513" t="s">
        <v>2487</v>
      </c>
      <c r="C1513" t="str">
        <f>VLOOKUP(B1513,'NCE EDUC'!$B$13:$F$1284,5,FALSE)</f>
        <v>Microsoft 365 A5 Insider Risk Management (Education Faculty Pricing)</v>
      </c>
      <c r="D1513">
        <f>VLOOKUP(B1513,'NCE EDUC'!$B$13:$L$1284,11,FALSE)</f>
        <v>12.47191011235955</v>
      </c>
      <c r="E1513" t="s">
        <v>894</v>
      </c>
      <c r="F1513" t="str">
        <f>VLOOKUP(B1513,'NCE EDUC'!$B$13:$J$1284,9,FALSE)</f>
        <v>Monthly</v>
      </c>
      <c r="G1513" t="str">
        <f>VLOOKUP(B1513,'NCE EDUC'!$B$13:$I$1284,8,FALSE)</f>
        <v>P1MM</v>
      </c>
      <c r="H1513" t="s">
        <v>1821</v>
      </c>
    </row>
    <row r="1514" spans="2:8" x14ac:dyDescent="0.35">
      <c r="B1514" t="s">
        <v>2488</v>
      </c>
      <c r="C1514" t="str">
        <f>VLOOKUP(B1514,'NCE EDUC'!$B$13:$F$1284,5,FALSE)</f>
        <v>Microsoft 365 A5 Insider Risk Management (Education Faculty Pricing)</v>
      </c>
      <c r="D1514">
        <f>VLOOKUP(B1514,'NCE EDUC'!$B$13:$L$1284,11,FALSE)</f>
        <v>124.73033707865169</v>
      </c>
      <c r="E1514" t="s">
        <v>894</v>
      </c>
      <c r="F1514" t="str">
        <f>VLOOKUP(B1514,'NCE EDUC'!$B$13:$J$1284,9,FALSE)</f>
        <v>Annual</v>
      </c>
      <c r="G1514" t="str">
        <f>VLOOKUP(B1514,'NCE EDUC'!$B$13:$I$1284,8,FALSE)</f>
        <v>P1YA</v>
      </c>
      <c r="H1514" t="s">
        <v>1821</v>
      </c>
    </row>
    <row r="1515" spans="2:8" x14ac:dyDescent="0.35">
      <c r="B1515" t="s">
        <v>2489</v>
      </c>
      <c r="C1515" t="str">
        <f>VLOOKUP(B1515,'NCE EDUC'!$B$13:$F$1284,5,FALSE)</f>
        <v>Microsoft Defender for Cloud Apps (Education Faculty Pricing)</v>
      </c>
      <c r="D1515">
        <f>VLOOKUP(B1515,'NCE EDUC'!$B$13:$L$1284,11,FALSE)</f>
        <v>5.1460674157303368</v>
      </c>
      <c r="E1515" t="s">
        <v>894</v>
      </c>
      <c r="F1515" t="str">
        <f>VLOOKUP(B1515,'NCE EDUC'!$B$13:$J$1284,9,FALSE)</f>
        <v>Monthly</v>
      </c>
      <c r="G1515" t="str">
        <f>VLOOKUP(B1515,'NCE EDUC'!$B$13:$I$1284,8,FALSE)</f>
        <v>P1MM</v>
      </c>
      <c r="H1515" t="s">
        <v>1821</v>
      </c>
    </row>
    <row r="1516" spans="2:8" x14ac:dyDescent="0.35">
      <c r="B1516" t="s">
        <v>2490</v>
      </c>
      <c r="C1516" t="str">
        <f>VLOOKUP(B1516,'NCE EDUC'!$B$13:$F$1284,5,FALSE)</f>
        <v>Microsoft Defender for Office 365 (Plan 2) Student (Education Student Pricing)</v>
      </c>
      <c r="D1516">
        <f>VLOOKUP(B1516,'NCE EDUC'!$B$13:$L$1284,11,FALSE)</f>
        <v>9.6713483146067425</v>
      </c>
      <c r="E1516" t="s">
        <v>894</v>
      </c>
      <c r="F1516" t="str">
        <f>VLOOKUP(B1516,'NCE EDUC'!$B$13:$J$1284,9,FALSE)</f>
        <v>Monthly</v>
      </c>
      <c r="G1516" t="str">
        <f>VLOOKUP(B1516,'NCE EDUC'!$B$13:$I$1284,8,FALSE)</f>
        <v>P1YM</v>
      </c>
      <c r="H1516" t="s">
        <v>1821</v>
      </c>
    </row>
    <row r="1517" spans="2:8" x14ac:dyDescent="0.35">
      <c r="B1517" t="s">
        <v>2491</v>
      </c>
      <c r="C1517" t="str">
        <f>VLOOKUP(B1517,'NCE EDUC'!$B$13:$F$1284,5,FALSE)</f>
        <v>Microsoft Defender for Office 365 (Plan 2) Student (Education Student Pricing)</v>
      </c>
      <c r="D1517">
        <f>VLOOKUP(B1517,'NCE EDUC'!$B$13:$L$1284,11,FALSE)</f>
        <v>11.056179775280899</v>
      </c>
      <c r="E1517" t="s">
        <v>894</v>
      </c>
      <c r="F1517" t="str">
        <f>VLOOKUP(B1517,'NCE EDUC'!$B$13:$J$1284,9,FALSE)</f>
        <v>Monthly</v>
      </c>
      <c r="G1517" t="str">
        <f>VLOOKUP(B1517,'NCE EDUC'!$B$13:$I$1284,8,FALSE)</f>
        <v>P1MM</v>
      </c>
      <c r="H1517" t="s">
        <v>1821</v>
      </c>
    </row>
    <row r="1518" spans="2:8" x14ac:dyDescent="0.35">
      <c r="B1518" t="s">
        <v>2492</v>
      </c>
      <c r="C1518" t="str">
        <f>VLOOKUP(B1518,'NCE EDUC'!$B$13:$F$1284,5,FALSE)</f>
        <v>Microsoft Defender for Office 365 (Plan 2) Student (Education Student Pricing)</v>
      </c>
      <c r="D1518">
        <f>VLOOKUP(B1518,'NCE EDUC'!$B$13:$L$1284,11,FALSE)</f>
        <v>110.59550561797754</v>
      </c>
      <c r="E1518" t="s">
        <v>894</v>
      </c>
      <c r="F1518" t="str">
        <f>VLOOKUP(B1518,'NCE EDUC'!$B$13:$J$1284,9,FALSE)</f>
        <v>Annual</v>
      </c>
      <c r="G1518" t="str">
        <f>VLOOKUP(B1518,'NCE EDUC'!$B$13:$I$1284,8,FALSE)</f>
        <v>P1YA</v>
      </c>
      <c r="H1518" t="s">
        <v>1821</v>
      </c>
    </row>
    <row r="1519" spans="2:8" x14ac:dyDescent="0.35">
      <c r="B1519" t="s">
        <v>2493</v>
      </c>
      <c r="C1519" t="str">
        <f>VLOOKUP(B1519,'NCE EDUC'!$B$13:$F$1284,5,FALSE)</f>
        <v>Microsoft Defender Vulnerability Management Add-On Server (Educational Faculty Pricing)</v>
      </c>
      <c r="D1519">
        <f>VLOOKUP(B1519,'NCE EDUC'!$B$13:$L$1284,11,FALSE)</f>
        <v>12.940074906367039</v>
      </c>
      <c r="E1519" t="s">
        <v>894</v>
      </c>
      <c r="F1519" t="str">
        <f>VLOOKUP(B1519,'NCE EDUC'!$B$13:$J$1284,9,FALSE)</f>
        <v>Monthly</v>
      </c>
      <c r="G1519" t="str">
        <f>VLOOKUP(B1519,'NCE EDUC'!$B$13:$I$1284,8,FALSE)</f>
        <v>P1YM</v>
      </c>
      <c r="H1519" t="s">
        <v>1821</v>
      </c>
    </row>
    <row r="1520" spans="2:8" x14ac:dyDescent="0.35">
      <c r="B1520" t="s">
        <v>2494</v>
      </c>
      <c r="C1520" t="str">
        <f>VLOOKUP(B1520,'NCE EDUC'!$B$13:$F$1284,5,FALSE)</f>
        <v>Microsoft Defender Vulnerability Management Add-On Server (Educational Faculty Pricing)</v>
      </c>
      <c r="D1520">
        <f>VLOOKUP(B1520,'NCE EDUC'!$B$13:$L$1284,11,FALSE)</f>
        <v>14.786516853932584</v>
      </c>
      <c r="E1520" t="s">
        <v>894</v>
      </c>
      <c r="F1520" t="str">
        <f>VLOOKUP(B1520,'NCE EDUC'!$B$13:$J$1284,9,FALSE)</f>
        <v>Monthly</v>
      </c>
      <c r="G1520" t="str">
        <f>VLOOKUP(B1520,'NCE EDUC'!$B$13:$I$1284,8,FALSE)</f>
        <v>P1MM</v>
      </c>
      <c r="H1520" t="s">
        <v>1821</v>
      </c>
    </row>
    <row r="1521" spans="2:8" x14ac:dyDescent="0.35">
      <c r="B1521" t="s">
        <v>2495</v>
      </c>
      <c r="C1521" t="str">
        <f>VLOOKUP(B1521,'NCE EDUC'!$B$13:$F$1284,5,FALSE)</f>
        <v>Microsoft Defender Vulnerability Management Add-On Server (Educational Faculty Pricing)</v>
      </c>
      <c r="D1521">
        <f>VLOOKUP(B1521,'NCE EDUC'!$B$13:$L$1284,11,FALSE)</f>
        <v>147.87640449438203</v>
      </c>
      <c r="E1521" t="s">
        <v>894</v>
      </c>
      <c r="F1521" t="str">
        <f>VLOOKUP(B1521,'NCE EDUC'!$B$13:$J$1284,9,FALSE)</f>
        <v>Annual</v>
      </c>
      <c r="G1521" t="str">
        <f>VLOOKUP(B1521,'NCE EDUC'!$B$13:$I$1284,8,FALSE)</f>
        <v>P1YA</v>
      </c>
      <c r="H1521" t="s">
        <v>1821</v>
      </c>
    </row>
    <row r="1522" spans="2:8" x14ac:dyDescent="0.35">
      <c r="B1522" t="s">
        <v>2496</v>
      </c>
      <c r="C1522" t="str">
        <f>VLOOKUP(B1522,'NCE EDUC'!$B$13:$F$1284,5,FALSE)</f>
        <v>Microsoft Intune Endpoint Privilege Management (Education Faculty Pricing)</v>
      </c>
      <c r="D1522">
        <f>VLOOKUP(B1522,'NCE EDUC'!$B$13:$L$1284,11,FALSE)</f>
        <v>4.3707865168539328</v>
      </c>
      <c r="E1522" t="s">
        <v>894</v>
      </c>
      <c r="F1522" t="str">
        <f>VLOOKUP(B1522,'NCE EDUC'!$B$13:$J$1284,9,FALSE)</f>
        <v>Monthly</v>
      </c>
      <c r="G1522" t="str">
        <f>VLOOKUP(B1522,'NCE EDUC'!$B$13:$I$1284,8,FALSE)</f>
        <v>P1MM</v>
      </c>
      <c r="H1522" t="s">
        <v>1821</v>
      </c>
    </row>
    <row r="1523" spans="2:8" x14ac:dyDescent="0.35">
      <c r="B1523" t="s">
        <v>2497</v>
      </c>
      <c r="C1523" t="str">
        <f>VLOOKUP(B1523,'NCE EDUC'!$B$13:$F$1284,5,FALSE)</f>
        <v>Microsoft Intune Endpoint Privilege Management (Education Student Pricing)</v>
      </c>
      <c r="D1523">
        <f>VLOOKUP(B1523,'NCE EDUC'!$B$13:$L$1284,11,FALSE)</f>
        <v>2.9194756554307113</v>
      </c>
      <c r="E1523" t="s">
        <v>894</v>
      </c>
      <c r="F1523" t="str">
        <f>VLOOKUP(B1523,'NCE EDUC'!$B$13:$J$1284,9,FALSE)</f>
        <v>Monthly</v>
      </c>
      <c r="G1523" t="str">
        <f>VLOOKUP(B1523,'NCE EDUC'!$B$13:$I$1284,8,FALSE)</f>
        <v>P1YM</v>
      </c>
      <c r="H1523" t="s">
        <v>1821</v>
      </c>
    </row>
    <row r="1524" spans="2:8" x14ac:dyDescent="0.35">
      <c r="B1524" t="s">
        <v>2498</v>
      </c>
      <c r="C1524" t="str">
        <f>VLOOKUP(B1524,'NCE EDUC'!$B$13:$F$1284,5,FALSE)</f>
        <v>Microsoft Intune Endpoint Privilege Management (Education Student Pricing)</v>
      </c>
      <c r="D1524">
        <f>VLOOKUP(B1524,'NCE EDUC'!$B$13:$L$1284,11,FALSE)</f>
        <v>3.3483146067415728</v>
      </c>
      <c r="E1524" t="s">
        <v>894</v>
      </c>
      <c r="F1524" t="str">
        <f>VLOOKUP(B1524,'NCE EDUC'!$B$13:$J$1284,9,FALSE)</f>
        <v>Monthly</v>
      </c>
      <c r="G1524" t="str">
        <f>VLOOKUP(B1524,'NCE EDUC'!$B$13:$I$1284,8,FALSE)</f>
        <v>P1MM</v>
      </c>
      <c r="H1524" t="s">
        <v>1821</v>
      </c>
    </row>
    <row r="1525" spans="2:8" x14ac:dyDescent="0.35">
      <c r="B1525" t="s">
        <v>2499</v>
      </c>
      <c r="C1525" t="str">
        <f>VLOOKUP(B1525,'NCE EDUC'!$B$13:$F$1284,5,FALSE)</f>
        <v>Microsoft Intune Endpoint Privilege Management (Education Student Pricing)</v>
      </c>
      <c r="D1525">
        <f>VLOOKUP(B1525,'NCE EDUC'!$B$13:$L$1284,11,FALSE)</f>
        <v>33.426966292134829</v>
      </c>
      <c r="E1525" t="s">
        <v>894</v>
      </c>
      <c r="F1525" t="str">
        <f>VLOOKUP(B1525,'NCE EDUC'!$B$13:$J$1284,9,FALSE)</f>
        <v>Annual</v>
      </c>
      <c r="G1525" t="str">
        <f>VLOOKUP(B1525,'NCE EDUC'!$B$13:$I$1284,8,FALSE)</f>
        <v>P1YA</v>
      </c>
      <c r="H1525" t="s">
        <v>1821</v>
      </c>
    </row>
    <row r="1526" spans="2:8" x14ac:dyDescent="0.35">
      <c r="B1526" t="s">
        <v>2500</v>
      </c>
      <c r="C1526" t="str">
        <f>VLOOKUP(B1526,'NCE EDUC'!$B$13:$F$1284,5,FALSE)</f>
        <v>Microsoft Intune Plan 2 (Education Student Pricing)</v>
      </c>
      <c r="D1526">
        <f>VLOOKUP(B1526,'NCE EDUC'!$B$13:$L$1284,11,FALSE)</f>
        <v>4.3707865168539328</v>
      </c>
      <c r="E1526" t="s">
        <v>894</v>
      </c>
      <c r="F1526" t="str">
        <f>VLOOKUP(B1526,'NCE EDUC'!$B$13:$J$1284,9,FALSE)</f>
        <v>Monthly</v>
      </c>
      <c r="G1526" t="str">
        <f>VLOOKUP(B1526,'NCE EDUC'!$B$13:$I$1284,8,FALSE)</f>
        <v>P1MM</v>
      </c>
      <c r="H1526" t="s">
        <v>1821</v>
      </c>
    </row>
    <row r="1527" spans="2:8" x14ac:dyDescent="0.35">
      <c r="B1527" t="s">
        <v>2501</v>
      </c>
      <c r="C1527" t="str">
        <f>VLOOKUP(B1527,'NCE EDUC'!$B$13:$F$1284,5,FALSE)</f>
        <v>Microsoft Intune Plan 2 (Education Faculty Pricing)</v>
      </c>
      <c r="D1527">
        <f>VLOOKUP(B1527,'NCE EDUC'!$B$13:$L$1284,11,FALSE)</f>
        <v>5.9213483146067407</v>
      </c>
      <c r="E1527" t="s">
        <v>894</v>
      </c>
      <c r="F1527" t="str">
        <f>VLOOKUP(B1527,'NCE EDUC'!$B$13:$J$1284,9,FALSE)</f>
        <v>Monthly</v>
      </c>
      <c r="G1527" t="str">
        <f>VLOOKUP(B1527,'NCE EDUC'!$B$13:$I$1284,8,FALSE)</f>
        <v>P1MM</v>
      </c>
      <c r="H1527" t="s">
        <v>1821</v>
      </c>
    </row>
    <row r="1528" spans="2:8" x14ac:dyDescent="0.35">
      <c r="B1528" t="s">
        <v>2502</v>
      </c>
      <c r="C1528" t="str">
        <f>VLOOKUP(B1528,'NCE EDUC'!$B$13:$F$1284,5,FALSE)</f>
        <v>Microsoft Intune Suite (Education Faculty Pricing)</v>
      </c>
      <c r="D1528">
        <f>VLOOKUP(B1528,'NCE EDUC'!$B$13:$L$1284,11,FALSE)</f>
        <v>14.786516853932584</v>
      </c>
      <c r="E1528" t="s">
        <v>894</v>
      </c>
      <c r="F1528" t="str">
        <f>VLOOKUP(B1528,'NCE EDUC'!$B$13:$J$1284,9,FALSE)</f>
        <v>Monthly</v>
      </c>
      <c r="G1528" t="str">
        <f>VLOOKUP(B1528,'NCE EDUC'!$B$13:$I$1284,8,FALSE)</f>
        <v>P1MM</v>
      </c>
      <c r="H1528" t="s">
        <v>1821</v>
      </c>
    </row>
    <row r="1529" spans="2:8" x14ac:dyDescent="0.35">
      <c r="B1529" t="s">
        <v>2503</v>
      </c>
      <c r="C1529" t="str">
        <f>VLOOKUP(B1529,'NCE EDUC'!$B$13:$F$1284,5,FALSE)</f>
        <v>Microsoft Intune Suite (Education Student Pricing)</v>
      </c>
      <c r="D1529">
        <f>VLOOKUP(B1529,'NCE EDUC'!$B$13:$L$1284,11,FALSE)</f>
        <v>9.6713483146067425</v>
      </c>
      <c r="E1529" t="s">
        <v>894</v>
      </c>
      <c r="F1529" t="str">
        <f>VLOOKUP(B1529,'NCE EDUC'!$B$13:$J$1284,9,FALSE)</f>
        <v>Monthly</v>
      </c>
      <c r="G1529" t="str">
        <f>VLOOKUP(B1529,'NCE EDUC'!$B$13:$I$1284,8,FALSE)</f>
        <v>P1YM</v>
      </c>
      <c r="H1529" t="s">
        <v>1821</v>
      </c>
    </row>
    <row r="1530" spans="2:8" x14ac:dyDescent="0.35">
      <c r="B1530" t="s">
        <v>2504</v>
      </c>
      <c r="C1530" t="str">
        <f>VLOOKUP(B1530,'NCE EDUC'!$B$13:$F$1284,5,FALSE)</f>
        <v>Microsoft Intune Suite (Education Student Pricing)</v>
      </c>
      <c r="D1530">
        <f>VLOOKUP(B1530,'NCE EDUC'!$B$13:$L$1284,11,FALSE)</f>
        <v>11.056179775280899</v>
      </c>
      <c r="E1530" t="s">
        <v>894</v>
      </c>
      <c r="F1530" t="str">
        <f>VLOOKUP(B1530,'NCE EDUC'!$B$13:$J$1284,9,FALSE)</f>
        <v>Monthly</v>
      </c>
      <c r="G1530" t="str">
        <f>VLOOKUP(B1530,'NCE EDUC'!$B$13:$I$1284,8,FALSE)</f>
        <v>P1MM</v>
      </c>
      <c r="H1530" t="s">
        <v>1821</v>
      </c>
    </row>
    <row r="1531" spans="2:8" x14ac:dyDescent="0.35">
      <c r="B1531" t="s">
        <v>2505</v>
      </c>
      <c r="C1531" t="str">
        <f>VLOOKUP(B1531,'NCE EDUC'!$B$13:$F$1284,5,FALSE)</f>
        <v>Microsoft Intune Suite (Education Student Pricing)</v>
      </c>
      <c r="D1531">
        <f>VLOOKUP(B1531,'NCE EDUC'!$B$13:$L$1284,11,FALSE)</f>
        <v>110.59550561797754</v>
      </c>
      <c r="E1531" t="s">
        <v>894</v>
      </c>
      <c r="F1531" t="str">
        <f>VLOOKUP(B1531,'NCE EDUC'!$B$13:$J$1284,9,FALSE)</f>
        <v>Annual</v>
      </c>
      <c r="G1531" t="str">
        <f>VLOOKUP(B1531,'NCE EDUC'!$B$13:$I$1284,8,FALSE)</f>
        <v>P1YA</v>
      </c>
      <c r="H1531" t="s">
        <v>1821</v>
      </c>
    </row>
    <row r="1532" spans="2:8" x14ac:dyDescent="0.35">
      <c r="B1532" t="s">
        <v>2506</v>
      </c>
      <c r="C1532" t="str">
        <f>VLOOKUP(B1532,'NCE EDUC'!$B$13:$F$1284,5,FALSE)</f>
        <v>Microsoft Stream Plan 2 for Office 365 Add-On (Education Student Pricing)</v>
      </c>
      <c r="D1532">
        <f>VLOOKUP(B1532,'NCE EDUC'!$B$13:$L$1284,11,FALSE)</f>
        <v>2.4775280898876404</v>
      </c>
      <c r="E1532" t="s">
        <v>894</v>
      </c>
      <c r="F1532" t="str">
        <f>VLOOKUP(B1532,'NCE EDUC'!$B$13:$J$1284,9,FALSE)</f>
        <v>Monthly</v>
      </c>
      <c r="G1532" t="str">
        <f>VLOOKUP(B1532,'NCE EDUC'!$B$13:$I$1284,8,FALSE)</f>
        <v>P1YM</v>
      </c>
      <c r="H1532" t="s">
        <v>1821</v>
      </c>
    </row>
    <row r="1533" spans="2:8" x14ac:dyDescent="0.35">
      <c r="B1533" t="s">
        <v>2507</v>
      </c>
      <c r="C1533" t="str">
        <f>VLOOKUP(B1533,'NCE EDUC'!$B$13:$F$1284,5,FALSE)</f>
        <v>Microsoft Stream Plan 2 for Office 365 Add-On (Education Student Pricing)</v>
      </c>
      <c r="D1533">
        <f>VLOOKUP(B1533,'NCE EDUC'!$B$13:$L$1284,11,FALSE)</f>
        <v>2.8314606741573032</v>
      </c>
      <c r="E1533" t="s">
        <v>894</v>
      </c>
      <c r="F1533" t="str">
        <f>VLOOKUP(B1533,'NCE EDUC'!$B$13:$J$1284,9,FALSE)</f>
        <v>Monthly</v>
      </c>
      <c r="G1533" t="str">
        <f>VLOOKUP(B1533,'NCE EDUC'!$B$13:$I$1284,8,FALSE)</f>
        <v>P1MM</v>
      </c>
      <c r="H1533" t="s">
        <v>1821</v>
      </c>
    </row>
    <row r="1534" spans="2:8" x14ac:dyDescent="0.35">
      <c r="B1534" t="s">
        <v>2508</v>
      </c>
      <c r="C1534" t="str">
        <f>VLOOKUP(B1534,'NCE EDUC'!$B$13:$F$1284,5,FALSE)</f>
        <v>Microsoft Stream Plan 2 for Office 365 Add-On (Education Student Pricing)</v>
      </c>
      <c r="D1534">
        <f>VLOOKUP(B1534,'NCE EDUC'!$B$13:$L$1284,11,FALSE)</f>
        <v>28.292134831460672</v>
      </c>
      <c r="E1534" t="s">
        <v>894</v>
      </c>
      <c r="F1534" t="str">
        <f>VLOOKUP(B1534,'NCE EDUC'!$B$13:$J$1284,9,FALSE)</f>
        <v>Annual</v>
      </c>
      <c r="G1534" t="str">
        <f>VLOOKUP(B1534,'NCE EDUC'!$B$13:$I$1284,8,FALSE)</f>
        <v>P1YA</v>
      </c>
      <c r="H1534" t="s">
        <v>1821</v>
      </c>
    </row>
    <row r="1535" spans="2:8" x14ac:dyDescent="0.35">
      <c r="B1535" t="s">
        <v>2509</v>
      </c>
      <c r="C1535" t="str">
        <f>VLOOKUP(B1535,'NCE EDUC'!$B$13:$F$1284,5,FALSE)</f>
        <v>Microsoft Stream Plan 2 for Office 365 Add-On (Education Faculty Pricing)</v>
      </c>
      <c r="D1535">
        <f>VLOOKUP(B1535,'NCE EDUC'!$B$13:$L$1284,11,FALSE)</f>
        <v>3.268726591760299</v>
      </c>
      <c r="E1535" t="s">
        <v>894</v>
      </c>
      <c r="F1535" t="str">
        <f>VLOOKUP(B1535,'NCE EDUC'!$B$13:$J$1284,9,FALSE)</f>
        <v>Monthly</v>
      </c>
      <c r="G1535" t="str">
        <f>VLOOKUP(B1535,'NCE EDUC'!$B$13:$I$1284,8,FALSE)</f>
        <v>P1YM</v>
      </c>
      <c r="H1535" t="s">
        <v>1821</v>
      </c>
    </row>
    <row r="1536" spans="2:8" x14ac:dyDescent="0.35">
      <c r="B1536" t="s">
        <v>2510</v>
      </c>
      <c r="C1536" t="str">
        <f>VLOOKUP(B1536,'NCE EDUC'!$B$13:$F$1284,5,FALSE)</f>
        <v>Microsoft Stream Plan 2 for Office 365 Add-On (Education Faculty Pricing)</v>
      </c>
      <c r="D1536">
        <f>VLOOKUP(B1536,'NCE EDUC'!$B$13:$L$1284,11,FALSE)</f>
        <v>3.7191011235955056</v>
      </c>
      <c r="E1536" t="s">
        <v>894</v>
      </c>
      <c r="F1536" t="str">
        <f>VLOOKUP(B1536,'NCE EDUC'!$B$13:$J$1284,9,FALSE)</f>
        <v>Monthly</v>
      </c>
      <c r="G1536" t="str">
        <f>VLOOKUP(B1536,'NCE EDUC'!$B$13:$I$1284,8,FALSE)</f>
        <v>P1MM</v>
      </c>
      <c r="H1536" t="s">
        <v>1821</v>
      </c>
    </row>
    <row r="1537" spans="2:8" x14ac:dyDescent="0.35">
      <c r="B1537" t="s">
        <v>2511</v>
      </c>
      <c r="C1537" t="str">
        <f>VLOOKUP(B1537,'NCE EDUC'!$B$13:$F$1284,5,FALSE)</f>
        <v>Microsoft Stream Plan 2 for Office 365 Add-On (Education Faculty Pricing)</v>
      </c>
      <c r="D1537">
        <f>VLOOKUP(B1537,'NCE EDUC'!$B$13:$L$1284,11,FALSE)</f>
        <v>37.292134831460672</v>
      </c>
      <c r="E1537" t="s">
        <v>894</v>
      </c>
      <c r="F1537" t="str">
        <f>VLOOKUP(B1537,'NCE EDUC'!$B$13:$J$1284,9,FALSE)</f>
        <v>Annual</v>
      </c>
      <c r="G1537" t="str">
        <f>VLOOKUP(B1537,'NCE EDUC'!$B$13:$I$1284,8,FALSE)</f>
        <v>P1YA</v>
      </c>
      <c r="H1537" t="s">
        <v>1821</v>
      </c>
    </row>
    <row r="1538" spans="2:8" x14ac:dyDescent="0.35">
      <c r="B1538" t="s">
        <v>2512</v>
      </c>
      <c r="C1538" t="str">
        <f>VLOOKUP(B1538,'NCE EDUC'!$B$13:$F$1284,5,FALSE)</f>
        <v>Microsoft Stream Storage Add-On (500 GB) (Education Student Pricing)</v>
      </c>
      <c r="D1538">
        <f>VLOOKUP(B1538,'NCE EDUC'!$B$13:$L$1284,11,FALSE)</f>
        <v>96.658239700374523</v>
      </c>
      <c r="E1538" t="s">
        <v>894</v>
      </c>
      <c r="F1538" t="str">
        <f>VLOOKUP(B1538,'NCE EDUC'!$B$13:$J$1284,9,FALSE)</f>
        <v>Monthly</v>
      </c>
      <c r="G1538" t="str">
        <f>VLOOKUP(B1538,'NCE EDUC'!$B$13:$I$1284,8,FALSE)</f>
        <v>P1YM</v>
      </c>
      <c r="H1538" t="s">
        <v>1821</v>
      </c>
    </row>
    <row r="1539" spans="2:8" x14ac:dyDescent="0.35">
      <c r="B1539" t="s">
        <v>2513</v>
      </c>
      <c r="C1539" t="str">
        <f>VLOOKUP(B1539,'NCE EDUC'!$B$13:$F$1284,5,FALSE)</f>
        <v>Microsoft Stream Storage Add-On (500 GB) (Education Student Pricing)</v>
      </c>
      <c r="D1539">
        <f>VLOOKUP(B1539,'NCE EDUC'!$B$13:$L$1284,11,FALSE)</f>
        <v>110.44943820224718</v>
      </c>
      <c r="E1539" t="s">
        <v>894</v>
      </c>
      <c r="F1539" t="str">
        <f>VLOOKUP(B1539,'NCE EDUC'!$B$13:$J$1284,9,FALSE)</f>
        <v>Monthly</v>
      </c>
      <c r="G1539" t="str">
        <f>VLOOKUP(B1539,'NCE EDUC'!$B$13:$I$1284,8,FALSE)</f>
        <v>P1MM</v>
      </c>
      <c r="H1539" t="s">
        <v>1821</v>
      </c>
    </row>
    <row r="1540" spans="2:8" x14ac:dyDescent="0.35">
      <c r="B1540" t="s">
        <v>2514</v>
      </c>
      <c r="C1540" t="str">
        <f>VLOOKUP(B1540,'NCE EDUC'!$B$13:$F$1284,5,FALSE)</f>
        <v>Microsoft Stream Storage Add-On (500 GB) (Education Student Pricing)</v>
      </c>
      <c r="D1540">
        <f>VLOOKUP(B1540,'NCE EDUC'!$B$13:$L$1284,11,FALSE)</f>
        <v>1104.6067415730338</v>
      </c>
      <c r="E1540" t="s">
        <v>894</v>
      </c>
      <c r="F1540" t="str">
        <f>VLOOKUP(B1540,'NCE EDUC'!$B$13:$J$1284,9,FALSE)</f>
        <v>Annual</v>
      </c>
      <c r="G1540" t="str">
        <f>VLOOKUP(B1540,'NCE EDUC'!$B$13:$I$1284,8,FALSE)</f>
        <v>P1YA</v>
      </c>
      <c r="H1540" t="s">
        <v>1821</v>
      </c>
    </row>
    <row r="1541" spans="2:8" x14ac:dyDescent="0.35">
      <c r="B1541" t="s">
        <v>2515</v>
      </c>
      <c r="C1541" t="str">
        <f>VLOOKUP(B1541,'NCE EDUC'!$B$13:$F$1284,5,FALSE)</f>
        <v>Microsoft Stream Storage Add-On (500 GB) (Education Faculty Pricing)</v>
      </c>
      <c r="D1541">
        <f>VLOOKUP(B1541,'NCE EDUC'!$B$13:$L$1284,11,FALSE)</f>
        <v>161.00842696629212</v>
      </c>
      <c r="E1541" t="s">
        <v>894</v>
      </c>
      <c r="F1541" t="str">
        <f>VLOOKUP(B1541,'NCE EDUC'!$B$13:$J$1284,9,FALSE)</f>
        <v>Monthly</v>
      </c>
      <c r="G1541" t="str">
        <f>VLOOKUP(B1541,'NCE EDUC'!$B$13:$I$1284,8,FALSE)</f>
        <v>P1YM</v>
      </c>
      <c r="H1541" t="s">
        <v>1821</v>
      </c>
    </row>
    <row r="1542" spans="2:8" x14ac:dyDescent="0.35">
      <c r="B1542" t="s">
        <v>2516</v>
      </c>
      <c r="C1542" t="str">
        <f>VLOOKUP(B1542,'NCE EDUC'!$B$13:$F$1284,5,FALSE)</f>
        <v>Microsoft Stream Storage Add-On (500 GB) (Education Faculty Pricing)</v>
      </c>
      <c r="D1542">
        <f>VLOOKUP(B1542,'NCE EDUC'!$B$13:$L$1284,11,FALSE)</f>
        <v>184.03370786516854</v>
      </c>
      <c r="E1542" t="s">
        <v>894</v>
      </c>
      <c r="F1542" t="str">
        <f>VLOOKUP(B1542,'NCE EDUC'!$B$13:$J$1284,9,FALSE)</f>
        <v>Monthly</v>
      </c>
      <c r="G1542" t="str">
        <f>VLOOKUP(B1542,'NCE EDUC'!$B$13:$I$1284,8,FALSE)</f>
        <v>P1MM</v>
      </c>
      <c r="H1542" t="s">
        <v>1821</v>
      </c>
    </row>
    <row r="1543" spans="2:8" x14ac:dyDescent="0.35">
      <c r="B1543" t="s">
        <v>2517</v>
      </c>
      <c r="C1543" t="str">
        <f>VLOOKUP(B1543,'NCE EDUC'!$B$13:$F$1284,5,FALSE)</f>
        <v>Microsoft Stream Storage Add-On (500 GB) (Education Faculty Pricing)</v>
      </c>
      <c r="D1543">
        <f>VLOOKUP(B1543,'NCE EDUC'!$B$13:$L$1284,11,FALSE)</f>
        <v>1840.1685393258426</v>
      </c>
      <c r="E1543" t="s">
        <v>894</v>
      </c>
      <c r="F1543" t="str">
        <f>VLOOKUP(B1543,'NCE EDUC'!$B$13:$J$1284,9,FALSE)</f>
        <v>Annual</v>
      </c>
      <c r="G1543" t="str">
        <f>VLOOKUP(B1543,'NCE EDUC'!$B$13:$I$1284,8,FALSE)</f>
        <v>P1YA</v>
      </c>
      <c r="H1543" t="s">
        <v>1821</v>
      </c>
    </row>
    <row r="1544" spans="2:8" x14ac:dyDescent="0.35">
      <c r="B1544" t="s">
        <v>2518</v>
      </c>
      <c r="C1544" t="str">
        <f>VLOOKUP(B1544,'NCE EDUC'!$B$13:$F$1284,5,FALSE)</f>
        <v>Microsoft 365 Domestic and International Calling Plan (Education Student Pricing)</v>
      </c>
      <c r="D1544">
        <f>VLOOKUP(B1544,'NCE EDUC'!$B$13:$L$1284,11,FALSE)</f>
        <v>154.6058052434457</v>
      </c>
      <c r="E1544" t="s">
        <v>894</v>
      </c>
      <c r="F1544" t="str">
        <f>VLOOKUP(B1544,'NCE EDUC'!$B$13:$J$1284,9,FALSE)</f>
        <v>Monthly</v>
      </c>
      <c r="G1544" t="str">
        <f>VLOOKUP(B1544,'NCE EDUC'!$B$13:$I$1284,8,FALSE)</f>
        <v>P1YM</v>
      </c>
      <c r="H1544" t="s">
        <v>1821</v>
      </c>
    </row>
    <row r="1545" spans="2:8" x14ac:dyDescent="0.35">
      <c r="B1545" t="s">
        <v>2519</v>
      </c>
      <c r="C1545" t="str">
        <f>VLOOKUP(B1545,'NCE EDUC'!$B$13:$F$1284,5,FALSE)</f>
        <v>Microsoft 365 Domestic and International Calling Plan (Education Student Pricing)</v>
      </c>
      <c r="D1545">
        <f>VLOOKUP(B1545,'NCE EDUC'!$B$13:$L$1284,11,FALSE)</f>
        <v>176.67415730337081</v>
      </c>
      <c r="E1545" t="s">
        <v>894</v>
      </c>
      <c r="F1545" t="str">
        <f>VLOOKUP(B1545,'NCE EDUC'!$B$13:$J$1284,9,FALSE)</f>
        <v>Monthly</v>
      </c>
      <c r="G1545" t="str">
        <f>VLOOKUP(B1545,'NCE EDUC'!$B$13:$I$1284,8,FALSE)</f>
        <v>P1MM</v>
      </c>
      <c r="H1545" t="s">
        <v>1821</v>
      </c>
    </row>
    <row r="1546" spans="2:8" x14ac:dyDescent="0.35">
      <c r="B1546" t="s">
        <v>2520</v>
      </c>
      <c r="C1546" t="str">
        <f>VLOOKUP(B1546,'NCE EDUC'!$B$13:$F$1284,5,FALSE)</f>
        <v>Microsoft 365 Domestic and International Calling Plan (Education Student Pricing)</v>
      </c>
      <c r="D1546">
        <f>VLOOKUP(B1546,'NCE EDUC'!$B$13:$L$1284,11,FALSE)</f>
        <v>1766.8651685393259</v>
      </c>
      <c r="E1546" t="s">
        <v>894</v>
      </c>
      <c r="F1546" t="str">
        <f>VLOOKUP(B1546,'NCE EDUC'!$B$13:$J$1284,9,FALSE)</f>
        <v>Annual</v>
      </c>
      <c r="G1546" t="str">
        <f>VLOOKUP(B1546,'NCE EDUC'!$B$13:$I$1284,8,FALSE)</f>
        <v>P1YA</v>
      </c>
      <c r="H1546" t="s">
        <v>1821</v>
      </c>
    </row>
    <row r="1547" spans="2:8" x14ac:dyDescent="0.35">
      <c r="B1547" t="s">
        <v>2521</v>
      </c>
      <c r="C1547" t="str">
        <f>VLOOKUP(B1547,'NCE EDUC'!$B$13:$F$1284,5,FALSE)</f>
        <v>Microsoft Teams Domestic Calling Plan (120 min) (Education Student Pricing)</v>
      </c>
      <c r="D1547">
        <f>VLOOKUP(B1547,'NCE EDUC'!$B$13:$L$1284,11,FALSE)</f>
        <v>38.711610486891381</v>
      </c>
      <c r="E1547" t="s">
        <v>894</v>
      </c>
      <c r="F1547" t="str">
        <f>VLOOKUP(B1547,'NCE EDUC'!$B$13:$J$1284,9,FALSE)</f>
        <v>Monthly</v>
      </c>
      <c r="G1547" t="str">
        <f>VLOOKUP(B1547,'NCE EDUC'!$B$13:$I$1284,8,FALSE)</f>
        <v>P1YM</v>
      </c>
      <c r="H1547" t="s">
        <v>1821</v>
      </c>
    </row>
    <row r="1548" spans="2:8" x14ac:dyDescent="0.35">
      <c r="B1548" t="s">
        <v>2522</v>
      </c>
      <c r="C1548" t="str">
        <f>VLOOKUP(B1548,'NCE EDUC'!$B$13:$F$1284,5,FALSE)</f>
        <v>Microsoft Teams Domestic Calling Plan (120 min) (Education Student Pricing)</v>
      </c>
      <c r="D1548">
        <f>VLOOKUP(B1548,'NCE EDUC'!$B$13:$L$1284,11,FALSE)</f>
        <v>44.235955056179769</v>
      </c>
      <c r="E1548" t="s">
        <v>894</v>
      </c>
      <c r="F1548" t="str">
        <f>VLOOKUP(B1548,'NCE EDUC'!$B$13:$J$1284,9,FALSE)</f>
        <v>Monthly</v>
      </c>
      <c r="G1548" t="str">
        <f>VLOOKUP(B1548,'NCE EDUC'!$B$13:$I$1284,8,FALSE)</f>
        <v>P1MM</v>
      </c>
      <c r="H1548" t="s">
        <v>1821</v>
      </c>
    </row>
    <row r="1549" spans="2:8" x14ac:dyDescent="0.35">
      <c r="B1549" t="s">
        <v>2523</v>
      </c>
      <c r="C1549" t="str">
        <f>VLOOKUP(B1549,'NCE EDUC'!$B$13:$F$1284,5,FALSE)</f>
        <v>Microsoft Teams Domestic Calling Plan (120 min) (Education Student Pricing)</v>
      </c>
      <c r="D1549">
        <f>VLOOKUP(B1549,'NCE EDUC'!$B$13:$L$1284,11,FALSE)</f>
        <v>442.35955056179773</v>
      </c>
      <c r="E1549" t="s">
        <v>894</v>
      </c>
      <c r="F1549" t="str">
        <f>VLOOKUP(B1549,'NCE EDUC'!$B$13:$J$1284,9,FALSE)</f>
        <v>Annual</v>
      </c>
      <c r="G1549" t="str">
        <f>VLOOKUP(B1549,'NCE EDUC'!$B$13:$I$1284,8,FALSE)</f>
        <v>P1YA</v>
      </c>
      <c r="H1549" t="s">
        <v>1821</v>
      </c>
    </row>
    <row r="1550" spans="2:8" x14ac:dyDescent="0.35">
      <c r="B1550" t="s">
        <v>2524</v>
      </c>
      <c r="C1550" t="str">
        <f>VLOOKUP(B1550,'NCE EDUC'!$B$13:$F$1284,5,FALSE)</f>
        <v>Microsoft Teams Phone with Calling Plan (country zone 2) (Education Faculty Pricing)</v>
      </c>
      <c r="D1550">
        <f>VLOOKUP(B1550,'NCE EDUC'!$B$13:$L$1284,11,FALSE)</f>
        <v>96.658239700374523</v>
      </c>
      <c r="E1550" t="s">
        <v>894</v>
      </c>
      <c r="F1550" t="str">
        <f>VLOOKUP(B1550,'NCE EDUC'!$B$13:$J$1284,9,FALSE)</f>
        <v>Monthly</v>
      </c>
      <c r="G1550" t="str">
        <f>VLOOKUP(B1550,'NCE EDUC'!$B$13:$I$1284,8,FALSE)</f>
        <v>P1YM</v>
      </c>
      <c r="H1550" t="s">
        <v>1821</v>
      </c>
    </row>
    <row r="1551" spans="2:8" x14ac:dyDescent="0.35">
      <c r="B1551" t="s">
        <v>2525</v>
      </c>
      <c r="C1551" t="str">
        <f>VLOOKUP(B1551,'NCE EDUC'!$B$13:$F$1284,5,FALSE)</f>
        <v>Microsoft Teams Phone with Calling Plan (country zone 2) (Education Faculty Pricing)</v>
      </c>
      <c r="D1551">
        <f>VLOOKUP(B1551,'NCE EDUC'!$B$13:$L$1284,11,FALSE)</f>
        <v>1104.6067415730338</v>
      </c>
      <c r="E1551" t="s">
        <v>894</v>
      </c>
      <c r="F1551" t="str">
        <f>VLOOKUP(B1551,'NCE EDUC'!$B$13:$J$1284,9,FALSE)</f>
        <v>Annual</v>
      </c>
      <c r="G1551" t="str">
        <f>VLOOKUP(B1551,'NCE EDUC'!$B$13:$I$1284,8,FALSE)</f>
        <v>P1YA</v>
      </c>
      <c r="H1551" t="s">
        <v>1821</v>
      </c>
    </row>
    <row r="1552" spans="2:8" x14ac:dyDescent="0.35">
      <c r="B1552" t="s">
        <v>2526</v>
      </c>
      <c r="C1552" t="str">
        <f>VLOOKUP(B1552,'NCE EDUC'!$B$13:$F$1284,5,FALSE)</f>
        <v>Microsoft Teams Rooms Pro without Audio Conferencing (Education Faculty Pricing)</v>
      </c>
      <c r="D1552">
        <f>VLOOKUP(B1552,'NCE EDUC'!$B$13:$L$1284,11,FALSE)</f>
        <v>103.061797752809</v>
      </c>
      <c r="E1552" t="s">
        <v>894</v>
      </c>
      <c r="F1552" t="str">
        <f>VLOOKUP(B1552,'NCE EDUC'!$B$13:$J$1284,9,FALSE)</f>
        <v>Monthly</v>
      </c>
      <c r="G1552" t="str">
        <f>VLOOKUP(B1552,'NCE EDUC'!$B$13:$I$1284,8,FALSE)</f>
        <v>P1YM</v>
      </c>
      <c r="H1552" t="s">
        <v>1821</v>
      </c>
    </row>
    <row r="1553" spans="2:8" x14ac:dyDescent="0.35">
      <c r="B1553" t="s">
        <v>2527</v>
      </c>
      <c r="C1553" t="str">
        <f>VLOOKUP(B1553,'NCE EDUC'!$B$13:$F$1284,5,FALSE)</f>
        <v>Microsoft Teams Rooms Pro without Audio Conferencing (Education Faculty Pricing)</v>
      </c>
      <c r="D1553">
        <f>VLOOKUP(B1553,'NCE EDUC'!$B$13:$L$1284,11,FALSE)</f>
        <v>1177.9101123595503</v>
      </c>
      <c r="E1553" t="s">
        <v>894</v>
      </c>
      <c r="F1553" t="str">
        <f>VLOOKUP(B1553,'NCE EDUC'!$B$13:$J$1284,9,FALSE)</f>
        <v>Annual</v>
      </c>
      <c r="G1553" t="str">
        <f>VLOOKUP(B1553,'NCE EDUC'!$B$13:$I$1284,8,FALSE)</f>
        <v>P1YA</v>
      </c>
      <c r="H1553" t="s">
        <v>1821</v>
      </c>
    </row>
    <row r="1554" spans="2:8" x14ac:dyDescent="0.35">
      <c r="B1554" t="s">
        <v>2528</v>
      </c>
      <c r="C1554" t="str">
        <f>VLOOKUP(B1554,'NCE EDUC'!$B$13:$F$1284,5,FALSE)</f>
        <v>Minecraft Education per user (Education Faculty Pricing)</v>
      </c>
      <c r="D1554">
        <f>VLOOKUP(B1554,'NCE EDUC'!$B$13:$L$1284,11,FALSE)</f>
        <v>2.8127340823970037</v>
      </c>
      <c r="E1554" t="s">
        <v>894</v>
      </c>
      <c r="F1554" t="str">
        <f>VLOOKUP(B1554,'NCE EDUC'!$B$13:$J$1284,9,FALSE)</f>
        <v>Monthly</v>
      </c>
      <c r="G1554" t="str">
        <f>VLOOKUP(B1554,'NCE EDUC'!$B$13:$I$1284,8,FALSE)</f>
        <v>P1YM</v>
      </c>
      <c r="H1554" t="s">
        <v>1821</v>
      </c>
    </row>
    <row r="1555" spans="2:8" x14ac:dyDescent="0.35">
      <c r="B1555" t="s">
        <v>2529</v>
      </c>
      <c r="C1555" t="str">
        <f>VLOOKUP(B1555,'NCE EDUC'!$B$13:$F$1284,5,FALSE)</f>
        <v>Minecraft Education per user (Education Faculty Pricing)</v>
      </c>
      <c r="D1555">
        <f>VLOOKUP(B1555,'NCE EDUC'!$B$13:$L$1284,11,FALSE)</f>
        <v>32.146067415730336</v>
      </c>
      <c r="E1555" t="s">
        <v>894</v>
      </c>
      <c r="F1555" t="str">
        <f>VLOOKUP(B1555,'NCE EDUC'!$B$13:$J$1284,9,FALSE)</f>
        <v>Annual</v>
      </c>
      <c r="G1555" t="str">
        <f>VLOOKUP(B1555,'NCE EDUC'!$B$13:$I$1284,8,FALSE)</f>
        <v>P1YA</v>
      </c>
      <c r="H1555" t="s">
        <v>1821</v>
      </c>
    </row>
    <row r="1556" spans="2:8" x14ac:dyDescent="0.35">
      <c r="B1556" t="s">
        <v>2530</v>
      </c>
      <c r="C1556" t="str">
        <f>VLOOKUP(B1556,'NCE EDUC'!$B$13:$F$1284,5,FALSE)</f>
        <v>Office 365 A5 without Audio Conferencing (Education Student Pricing)</v>
      </c>
      <c r="D1556">
        <f>VLOOKUP(B1556,'NCE EDUC'!$B$13:$L$1284,11,FALSE)</f>
        <v>38.711610486891381</v>
      </c>
      <c r="E1556" t="s">
        <v>894</v>
      </c>
      <c r="F1556" t="str">
        <f>VLOOKUP(B1556,'NCE EDUC'!$B$13:$J$1284,9,FALSE)</f>
        <v>Monthly</v>
      </c>
      <c r="G1556" t="str">
        <f>VLOOKUP(B1556,'NCE EDUC'!$B$13:$I$1284,8,FALSE)</f>
        <v>P1YM</v>
      </c>
      <c r="H1556" t="s">
        <v>1821</v>
      </c>
    </row>
    <row r="1557" spans="2:8" x14ac:dyDescent="0.35">
      <c r="B1557" t="s">
        <v>2531</v>
      </c>
      <c r="C1557" t="str">
        <f>VLOOKUP(B1557,'NCE EDUC'!$B$13:$F$1284,5,FALSE)</f>
        <v>Office 365 A5 without Audio Conferencing (Education Student Pricing)</v>
      </c>
      <c r="D1557">
        <f>VLOOKUP(B1557,'NCE EDUC'!$B$13:$L$1284,11,FALSE)</f>
        <v>44.235955056179769</v>
      </c>
      <c r="E1557" t="s">
        <v>894</v>
      </c>
      <c r="F1557" t="str">
        <f>VLOOKUP(B1557,'NCE EDUC'!$B$13:$J$1284,9,FALSE)</f>
        <v>Monthly</v>
      </c>
      <c r="G1557" t="str">
        <f>VLOOKUP(B1557,'NCE EDUC'!$B$13:$I$1284,8,FALSE)</f>
        <v>P1MM</v>
      </c>
      <c r="H1557" t="s">
        <v>1821</v>
      </c>
    </row>
    <row r="1558" spans="2:8" x14ac:dyDescent="0.35">
      <c r="B1558" t="s">
        <v>2532</v>
      </c>
      <c r="C1558" t="str">
        <f>VLOOKUP(B1558,'NCE EDUC'!$B$13:$F$1284,5,FALSE)</f>
        <v>Office 365 A5 without Audio Conferencing (Education Student Pricing)</v>
      </c>
      <c r="D1558">
        <f>VLOOKUP(B1558,'NCE EDUC'!$B$13:$L$1284,11,FALSE)</f>
        <v>442.35955056179773</v>
      </c>
      <c r="E1558" t="s">
        <v>894</v>
      </c>
      <c r="F1558" t="str">
        <f>VLOOKUP(B1558,'NCE EDUC'!$B$13:$J$1284,9,FALSE)</f>
        <v>Annual</v>
      </c>
      <c r="G1558" t="str">
        <f>VLOOKUP(B1558,'NCE EDUC'!$B$13:$I$1284,8,FALSE)</f>
        <v>P1YA</v>
      </c>
      <c r="H1558" t="s">
        <v>1821</v>
      </c>
    </row>
    <row r="1559" spans="2:8" x14ac:dyDescent="0.35">
      <c r="B1559" t="s">
        <v>2533</v>
      </c>
      <c r="C1559" t="str">
        <f>VLOOKUP(B1559,'NCE EDUC'!$B$13:$F$1284,5,FALSE)</f>
        <v>Power Automate per process (Educational Student Pricing)</v>
      </c>
      <c r="D1559">
        <f>VLOOKUP(B1559,'NCE EDUC'!$B$13:$L$1284,11,FALSE)</f>
        <v>144.92228464419475</v>
      </c>
      <c r="E1559" t="s">
        <v>894</v>
      </c>
      <c r="F1559" t="str">
        <f>VLOOKUP(B1559,'NCE EDUC'!$B$13:$J$1284,9,FALSE)</f>
        <v>Monthly</v>
      </c>
      <c r="G1559" t="str">
        <f>VLOOKUP(B1559,'NCE EDUC'!$B$13:$I$1284,8,FALSE)</f>
        <v>P1YM</v>
      </c>
      <c r="H1559" t="s">
        <v>1821</v>
      </c>
    </row>
    <row r="1560" spans="2:8" x14ac:dyDescent="0.35">
      <c r="B1560" t="s">
        <v>2534</v>
      </c>
      <c r="C1560" t="str">
        <f>VLOOKUP(B1560,'NCE EDUC'!$B$13:$F$1284,5,FALSE)</f>
        <v>Power Automate per process (Educational Student Pricing)</v>
      </c>
      <c r="D1560">
        <f>VLOOKUP(B1560,'NCE EDUC'!$B$13:$L$1284,11,FALSE)</f>
        <v>165.62921348314606</v>
      </c>
      <c r="E1560" t="s">
        <v>894</v>
      </c>
      <c r="F1560" t="str">
        <f>VLOOKUP(B1560,'NCE EDUC'!$B$13:$J$1284,9,FALSE)</f>
        <v>Monthly</v>
      </c>
      <c r="G1560" t="str">
        <f>VLOOKUP(B1560,'NCE EDUC'!$B$13:$I$1284,8,FALSE)</f>
        <v>P1MM</v>
      </c>
      <c r="H1560" t="s">
        <v>1821</v>
      </c>
    </row>
    <row r="1561" spans="2:8" x14ac:dyDescent="0.35">
      <c r="B1561" t="s">
        <v>2535</v>
      </c>
      <c r="C1561" t="str">
        <f>VLOOKUP(B1561,'NCE EDUC'!$B$13:$F$1284,5,FALSE)</f>
        <v>Power Automate per process (Educational Student Pricing)</v>
      </c>
      <c r="D1561">
        <f>VLOOKUP(B1561,'NCE EDUC'!$B$13:$L$1284,11,FALSE)</f>
        <v>1656.2808988764043</v>
      </c>
      <c r="E1561" t="s">
        <v>894</v>
      </c>
      <c r="F1561" t="str">
        <f>VLOOKUP(B1561,'NCE EDUC'!$B$13:$J$1284,9,FALSE)</f>
        <v>Annual</v>
      </c>
      <c r="G1561" t="str">
        <f>VLOOKUP(B1561,'NCE EDUC'!$B$13:$I$1284,8,FALSE)</f>
        <v>P1YA</v>
      </c>
      <c r="H1561" t="s">
        <v>1821</v>
      </c>
    </row>
    <row r="1562" spans="2:8" x14ac:dyDescent="0.35">
      <c r="B1562" t="s">
        <v>2536</v>
      </c>
      <c r="C1562" t="str">
        <f>VLOOKUP(B1562,'NCE EDUC'!$B$13:$F$1284,5,FALSE)</f>
        <v>Power Automate per process (Educational Faculty Pricing)</v>
      </c>
      <c r="D1562">
        <f>VLOOKUP(B1562,'NCE EDUC'!$B$13:$L$1284,11,FALSE)</f>
        <v>193.30524344569289</v>
      </c>
      <c r="E1562" t="s">
        <v>894</v>
      </c>
      <c r="F1562" t="str">
        <f>VLOOKUP(B1562,'NCE EDUC'!$B$13:$J$1284,9,FALSE)</f>
        <v>Monthly</v>
      </c>
      <c r="G1562" t="str">
        <f>VLOOKUP(B1562,'NCE EDUC'!$B$13:$I$1284,8,FALSE)</f>
        <v>P1YM</v>
      </c>
      <c r="H1562" t="s">
        <v>1821</v>
      </c>
    </row>
    <row r="1563" spans="2:8" x14ac:dyDescent="0.35">
      <c r="B1563" t="s">
        <v>2537</v>
      </c>
      <c r="C1563" t="str">
        <f>VLOOKUP(B1563,'NCE EDUC'!$B$13:$F$1284,5,FALSE)</f>
        <v>Power Automate per process (Educational Faculty Pricing)</v>
      </c>
      <c r="D1563">
        <f>VLOOKUP(B1563,'NCE EDUC'!$B$13:$L$1284,11,FALSE)</f>
        <v>220.92134831460675</v>
      </c>
      <c r="E1563" t="s">
        <v>894</v>
      </c>
      <c r="F1563" t="str">
        <f>VLOOKUP(B1563,'NCE EDUC'!$B$13:$J$1284,9,FALSE)</f>
        <v>Monthly</v>
      </c>
      <c r="G1563" t="str">
        <f>VLOOKUP(B1563,'NCE EDUC'!$B$13:$I$1284,8,FALSE)</f>
        <v>P1MM</v>
      </c>
      <c r="H1563" t="s">
        <v>1821</v>
      </c>
    </row>
    <row r="1564" spans="2:8" x14ac:dyDescent="0.35">
      <c r="B1564" t="s">
        <v>2538</v>
      </c>
      <c r="C1564" t="str">
        <f>VLOOKUP(B1564,'NCE EDUC'!$B$13:$F$1284,5,FALSE)</f>
        <v>Power Automate per process (Educational Faculty Pricing)</v>
      </c>
      <c r="D1564">
        <f>VLOOKUP(B1564,'NCE EDUC'!$B$13:$L$1284,11,FALSE)</f>
        <v>2209.2247191011238</v>
      </c>
      <c r="E1564" t="s">
        <v>894</v>
      </c>
      <c r="F1564" t="str">
        <f>VLOOKUP(B1564,'NCE EDUC'!$B$13:$J$1284,9,FALSE)</f>
        <v>Annual</v>
      </c>
      <c r="G1564" t="str">
        <f>VLOOKUP(B1564,'NCE EDUC'!$B$13:$I$1284,8,FALSE)</f>
        <v>P1YA</v>
      </c>
      <c r="H1564" t="s">
        <v>1821</v>
      </c>
    </row>
    <row r="1565" spans="2:8" x14ac:dyDescent="0.35">
      <c r="B1565" t="s">
        <v>2539</v>
      </c>
      <c r="C1565" t="str">
        <f>VLOOKUP(B1565,'NCE EDUC'!$B$13:$F$1284,5,FALSE)</f>
        <v>Power Automate Process Mining (Education Student Pricing)</v>
      </c>
      <c r="D1565">
        <f>VLOOKUP(B1565,'NCE EDUC'!$B$13:$L$1284,11,FALSE)</f>
        <v>4831.8970037453191</v>
      </c>
      <c r="E1565" t="s">
        <v>894</v>
      </c>
      <c r="F1565" t="str">
        <f>VLOOKUP(B1565,'NCE EDUC'!$B$13:$J$1284,9,FALSE)</f>
        <v>Monthly</v>
      </c>
      <c r="G1565" t="str">
        <f>VLOOKUP(B1565,'NCE EDUC'!$B$13:$I$1284,8,FALSE)</f>
        <v>P1YM</v>
      </c>
      <c r="H1565" t="s">
        <v>1821</v>
      </c>
    </row>
    <row r="1566" spans="2:8" x14ac:dyDescent="0.35">
      <c r="B1566" t="s">
        <v>2540</v>
      </c>
      <c r="C1566" t="str">
        <f>VLOOKUP(B1566,'NCE EDUC'!$B$13:$F$1284,5,FALSE)</f>
        <v>Power Automate Process Mining (Education Student Pricing)</v>
      </c>
      <c r="D1566">
        <f>VLOOKUP(B1566,'NCE EDUC'!$B$13:$L$1284,11,FALSE)</f>
        <v>5522.1797752808989</v>
      </c>
      <c r="E1566" t="s">
        <v>894</v>
      </c>
      <c r="F1566" t="str">
        <f>VLOOKUP(B1566,'NCE EDUC'!$B$13:$J$1284,9,FALSE)</f>
        <v>Monthly</v>
      </c>
      <c r="G1566" t="str">
        <f>VLOOKUP(B1566,'NCE EDUC'!$B$13:$I$1284,8,FALSE)</f>
        <v>P1MM</v>
      </c>
      <c r="H1566" t="s">
        <v>1821</v>
      </c>
    </row>
    <row r="1567" spans="2:8" x14ac:dyDescent="0.35">
      <c r="B1567" t="s">
        <v>2541</v>
      </c>
      <c r="C1567" t="str">
        <f>VLOOKUP(B1567,'NCE EDUC'!$B$13:$F$1284,5,FALSE)</f>
        <v>Power Automate Process Mining (Education Student Pricing)</v>
      </c>
      <c r="D1567">
        <f>VLOOKUP(B1567,'NCE EDUC'!$B$13:$L$1284,11,FALSE)</f>
        <v>55221.719101123599</v>
      </c>
      <c r="E1567" t="s">
        <v>894</v>
      </c>
      <c r="F1567" t="str">
        <f>VLOOKUP(B1567,'NCE EDUC'!$B$13:$J$1284,9,FALSE)</f>
        <v>Annual</v>
      </c>
      <c r="G1567" t="str">
        <f>VLOOKUP(B1567,'NCE EDUC'!$B$13:$I$1284,8,FALSE)</f>
        <v>P1YA</v>
      </c>
      <c r="H1567" t="s">
        <v>1821</v>
      </c>
    </row>
    <row r="1568" spans="2:8" x14ac:dyDescent="0.35">
      <c r="B1568" t="s">
        <v>2542</v>
      </c>
      <c r="C1568" t="str">
        <f>VLOOKUP(B1568,'NCE EDUC'!$B$13:$F$1284,5,FALSE)</f>
        <v>Power Automate Process Mining (Education Faculty Pricing)</v>
      </c>
      <c r="D1568">
        <f>VLOOKUP(B1568,'NCE EDUC'!$B$13:$L$1284,11,FALSE)</f>
        <v>6442.4990636704124</v>
      </c>
      <c r="E1568" t="s">
        <v>894</v>
      </c>
      <c r="F1568" t="str">
        <f>VLOOKUP(B1568,'NCE EDUC'!$B$13:$J$1284,9,FALSE)</f>
        <v>Monthly</v>
      </c>
      <c r="G1568" t="str">
        <f>VLOOKUP(B1568,'NCE EDUC'!$B$13:$I$1284,8,FALSE)</f>
        <v>P1YM</v>
      </c>
      <c r="H1568" t="s">
        <v>1821</v>
      </c>
    </row>
    <row r="1569" spans="2:8" x14ac:dyDescent="0.35">
      <c r="B1569" t="s">
        <v>2543</v>
      </c>
      <c r="C1569" t="str">
        <f>VLOOKUP(B1569,'NCE EDUC'!$B$13:$F$1284,5,FALSE)</f>
        <v>Power Automate Process Mining (Education Faculty Pricing)</v>
      </c>
      <c r="D1569">
        <f>VLOOKUP(B1569,'NCE EDUC'!$B$13:$L$1284,11,FALSE)</f>
        <v>7362.8539325842694</v>
      </c>
      <c r="E1569" t="s">
        <v>894</v>
      </c>
      <c r="F1569" t="str">
        <f>VLOOKUP(B1569,'NCE EDUC'!$B$13:$J$1284,9,FALSE)</f>
        <v>Monthly</v>
      </c>
      <c r="G1569" t="str">
        <f>VLOOKUP(B1569,'NCE EDUC'!$B$13:$I$1284,8,FALSE)</f>
        <v>P1MM</v>
      </c>
      <c r="H1569" t="s">
        <v>1821</v>
      </c>
    </row>
    <row r="1570" spans="2:8" x14ac:dyDescent="0.35">
      <c r="B1570" t="s">
        <v>2544</v>
      </c>
      <c r="C1570" t="str">
        <f>VLOOKUP(B1570,'NCE EDUC'!$B$13:$F$1284,5,FALSE)</f>
        <v>Power Automate Process Mining (Education Faculty Pricing)</v>
      </c>
      <c r="D1570">
        <f>VLOOKUP(B1570,'NCE EDUC'!$B$13:$L$1284,11,FALSE)</f>
        <v>73628.528089887637</v>
      </c>
      <c r="E1570" t="s">
        <v>894</v>
      </c>
      <c r="F1570" t="str">
        <f>VLOOKUP(B1570,'NCE EDUC'!$B$13:$J$1284,9,FALSE)</f>
        <v>Annual</v>
      </c>
      <c r="G1570" t="str">
        <f>VLOOKUP(B1570,'NCE EDUC'!$B$13:$I$1284,8,FALSE)</f>
        <v>P1YA</v>
      </c>
      <c r="H1570" t="s">
        <v>1821</v>
      </c>
    </row>
    <row r="1571" spans="2:8" x14ac:dyDescent="0.35">
      <c r="B1571" t="s">
        <v>2545</v>
      </c>
      <c r="C1571" t="str">
        <f>VLOOKUP(B1571,'NCE EDUC'!$B$13:$F$1284,5,FALSE)</f>
        <v>Power BI Premium Per User (Education Student Pricing)</v>
      </c>
      <c r="D1571">
        <f>VLOOKUP(B1571,'NCE EDUC'!$B$13:$L$1284,11,FALSE)</f>
        <v>16.088014981273407</v>
      </c>
      <c r="E1571" t="s">
        <v>894</v>
      </c>
      <c r="F1571" t="str">
        <f>VLOOKUP(B1571,'NCE EDUC'!$B$13:$J$1284,9,FALSE)</f>
        <v>Monthly</v>
      </c>
      <c r="G1571" t="str">
        <f>VLOOKUP(B1571,'NCE EDUC'!$B$13:$I$1284,8,FALSE)</f>
        <v>P1YM</v>
      </c>
      <c r="H1571" t="s">
        <v>1821</v>
      </c>
    </row>
    <row r="1572" spans="2:8" x14ac:dyDescent="0.35">
      <c r="B1572" t="s">
        <v>2546</v>
      </c>
      <c r="C1572" t="str">
        <f>VLOOKUP(B1572,'NCE EDUC'!$B$13:$F$1284,5,FALSE)</f>
        <v>Power BI Premium Per User (Education Student Pricing)</v>
      </c>
      <c r="D1572">
        <f>VLOOKUP(B1572,'NCE EDUC'!$B$13:$L$1284,11,FALSE)</f>
        <v>18.382022471910112</v>
      </c>
      <c r="E1572" t="s">
        <v>894</v>
      </c>
      <c r="F1572" t="str">
        <f>VLOOKUP(B1572,'NCE EDUC'!$B$13:$J$1284,9,FALSE)</f>
        <v>Monthly</v>
      </c>
      <c r="G1572" t="str">
        <f>VLOOKUP(B1572,'NCE EDUC'!$B$13:$I$1284,8,FALSE)</f>
        <v>P1MM</v>
      </c>
      <c r="H1572" t="s">
        <v>1821</v>
      </c>
    </row>
    <row r="1573" spans="2:8" x14ac:dyDescent="0.35">
      <c r="B1573" t="s">
        <v>2547</v>
      </c>
      <c r="C1573" t="str">
        <f>VLOOKUP(B1573,'NCE EDUC'!$B$13:$F$1284,5,FALSE)</f>
        <v>Power BI Premium Per User (Education Student Pricing)</v>
      </c>
      <c r="D1573">
        <f>VLOOKUP(B1573,'NCE EDUC'!$B$13:$L$1284,11,FALSE)</f>
        <v>183.88764044943821</v>
      </c>
      <c r="E1573" t="s">
        <v>894</v>
      </c>
      <c r="F1573" t="str">
        <f>VLOOKUP(B1573,'NCE EDUC'!$B$13:$J$1284,9,FALSE)</f>
        <v>Annual</v>
      </c>
      <c r="G1573" t="str">
        <f>VLOOKUP(B1573,'NCE EDUC'!$B$13:$I$1284,8,FALSE)</f>
        <v>P1YA</v>
      </c>
      <c r="H1573" t="s">
        <v>1821</v>
      </c>
    </row>
    <row r="1574" spans="2:8" x14ac:dyDescent="0.35">
      <c r="B1574" t="s">
        <v>2548</v>
      </c>
      <c r="C1574" t="str">
        <f>VLOOKUP(B1574,'NCE EDUC'!$B$13:$F$1284,5,FALSE)</f>
        <v>Power BI Premium Per User Add-On (Education Student Pricing)</v>
      </c>
      <c r="D1574">
        <f>VLOOKUP(B1574,'NCE EDUC'!$B$13:$L$1284,11,FALSE)</f>
        <v>8.1048689138576773</v>
      </c>
      <c r="E1574" t="s">
        <v>894</v>
      </c>
      <c r="F1574" t="str">
        <f>VLOOKUP(B1574,'NCE EDUC'!$B$13:$J$1284,9,FALSE)</f>
        <v>Monthly</v>
      </c>
      <c r="G1574" t="str">
        <f>VLOOKUP(B1574,'NCE EDUC'!$B$13:$I$1284,8,FALSE)</f>
        <v>P1YM</v>
      </c>
      <c r="H1574" t="s">
        <v>1821</v>
      </c>
    </row>
    <row r="1575" spans="2:8" x14ac:dyDescent="0.35">
      <c r="B1575" t="s">
        <v>2549</v>
      </c>
      <c r="C1575" t="str">
        <f>VLOOKUP(B1575,'NCE EDUC'!$B$13:$F$1284,5,FALSE)</f>
        <v>Power BI Premium Per User Add-On (Education Student Pricing)</v>
      </c>
      <c r="D1575">
        <f>VLOOKUP(B1575,'NCE EDUC'!$B$13:$L$1284,11,FALSE)</f>
        <v>9.2584269662921344</v>
      </c>
      <c r="E1575" t="s">
        <v>894</v>
      </c>
      <c r="F1575" t="str">
        <f>VLOOKUP(B1575,'NCE EDUC'!$B$13:$J$1284,9,FALSE)</f>
        <v>Monthly</v>
      </c>
      <c r="G1575" t="str">
        <f>VLOOKUP(B1575,'NCE EDUC'!$B$13:$I$1284,8,FALSE)</f>
        <v>P1MM</v>
      </c>
      <c r="H1575" t="s">
        <v>1821</v>
      </c>
    </row>
    <row r="1576" spans="2:8" x14ac:dyDescent="0.35">
      <c r="B1576" t="s">
        <v>2550</v>
      </c>
      <c r="C1576" t="str">
        <f>VLOOKUP(B1576,'NCE EDUC'!$B$13:$F$1284,5,FALSE)</f>
        <v>Power BI Premium Per User Add-On (Education Student Pricing)</v>
      </c>
      <c r="D1576">
        <f>VLOOKUP(B1576,'NCE EDUC'!$B$13:$L$1284,11,FALSE)</f>
        <v>92.584269662921358</v>
      </c>
      <c r="E1576" t="s">
        <v>894</v>
      </c>
      <c r="F1576" t="str">
        <f>VLOOKUP(B1576,'NCE EDUC'!$B$13:$J$1284,9,FALSE)</f>
        <v>Annual</v>
      </c>
      <c r="G1576" t="str">
        <f>VLOOKUP(B1576,'NCE EDUC'!$B$13:$I$1284,8,FALSE)</f>
        <v>P1YA</v>
      </c>
      <c r="H1576" t="s">
        <v>1821</v>
      </c>
    </row>
    <row r="1577" spans="2:8" x14ac:dyDescent="0.35">
      <c r="B1577" t="s">
        <v>2551</v>
      </c>
      <c r="C1577" t="e">
        <f>VLOOKUP(B1577,'NCE EDUC'!$B$13:$F$1284,5,FALSE)</f>
        <v>#N/A</v>
      </c>
      <c r="D1577" t="e">
        <f>VLOOKUP(B1577,'NCE EDUC'!$B$13:$L$1284,11,FALSE)</f>
        <v>#N/A</v>
      </c>
      <c r="E1577" t="s">
        <v>894</v>
      </c>
      <c r="F1577" t="e">
        <f>VLOOKUP(B1577,'NCE EDUC'!$B$13:$J$1284,9,FALSE)</f>
        <v>#N/A</v>
      </c>
      <c r="G1577" t="e">
        <f>VLOOKUP(B1577,'NCE EDUC'!$B$13:$I$1284,8,FALSE)</f>
        <v>#N/A</v>
      </c>
      <c r="H1577" t="s">
        <v>1821</v>
      </c>
    </row>
    <row r="1578" spans="2:8" x14ac:dyDescent="0.35">
      <c r="B1578" t="s">
        <v>2552</v>
      </c>
      <c r="C1578" t="e">
        <f>VLOOKUP(B1578,'NCE EDUC'!$B$13:$F$1284,5,FALSE)</f>
        <v>#N/A</v>
      </c>
      <c r="D1578" t="e">
        <f>VLOOKUP(B1578,'NCE EDUC'!$B$13:$L$1284,11,FALSE)</f>
        <v>#N/A</v>
      </c>
      <c r="E1578" t="s">
        <v>894</v>
      </c>
      <c r="F1578" t="e">
        <f>VLOOKUP(B1578,'NCE EDUC'!$B$13:$J$1284,9,FALSE)</f>
        <v>#N/A</v>
      </c>
      <c r="G1578" t="e">
        <f>VLOOKUP(B1578,'NCE EDUC'!$B$13:$I$1284,8,FALSE)</f>
        <v>#N/A</v>
      </c>
      <c r="H1578" t="s">
        <v>1821</v>
      </c>
    </row>
    <row r="1579" spans="2:8" x14ac:dyDescent="0.35">
      <c r="B1579" t="s">
        <v>2553</v>
      </c>
      <c r="C1579" t="e">
        <f>VLOOKUP(B1579,'NCE EDUC'!$B$13:$F$1284,5,FALSE)</f>
        <v>#N/A</v>
      </c>
      <c r="D1579" t="e">
        <f>VLOOKUP(B1579,'NCE EDUC'!$B$13:$L$1284,11,FALSE)</f>
        <v>#N/A</v>
      </c>
      <c r="E1579" t="s">
        <v>894</v>
      </c>
      <c r="F1579" t="e">
        <f>VLOOKUP(B1579,'NCE EDUC'!$B$13:$J$1284,9,FALSE)</f>
        <v>#N/A</v>
      </c>
      <c r="G1579" t="e">
        <f>VLOOKUP(B1579,'NCE EDUC'!$B$13:$I$1284,8,FALSE)</f>
        <v>#N/A</v>
      </c>
      <c r="H1579" t="s">
        <v>1821</v>
      </c>
    </row>
    <row r="1580" spans="2:8" x14ac:dyDescent="0.35">
      <c r="B1580" t="s">
        <v>2554</v>
      </c>
      <c r="C1580" t="str">
        <f>VLOOKUP(B1580,'NCE EDUC'!$B$13:$F$1284,5,FALSE)</f>
        <v>Skype for Business Plus CAL (Education Faculty Pricing)</v>
      </c>
      <c r="D1580">
        <f>VLOOKUP(B1580,'NCE EDUC'!$B$13:$L$1284,11,FALSE)</f>
        <v>9.6713483146067425</v>
      </c>
      <c r="E1580" t="s">
        <v>894</v>
      </c>
      <c r="F1580" t="str">
        <f>VLOOKUP(B1580,'NCE EDUC'!$B$13:$J$1284,9,FALSE)</f>
        <v>Monthly</v>
      </c>
      <c r="G1580" t="str">
        <f>VLOOKUP(B1580,'NCE EDUC'!$B$13:$I$1284,8,FALSE)</f>
        <v>P1YM</v>
      </c>
      <c r="H1580" t="s">
        <v>1821</v>
      </c>
    </row>
    <row r="1581" spans="2:8" x14ac:dyDescent="0.35">
      <c r="B1581" t="s">
        <v>2555</v>
      </c>
      <c r="C1581" t="str">
        <f>VLOOKUP(B1581,'NCE EDUC'!$B$13:$F$1284,5,FALSE)</f>
        <v>Skype for Business Plus CAL (Education Faculty Pricing)</v>
      </c>
      <c r="D1581">
        <f>VLOOKUP(B1581,'NCE EDUC'!$B$13:$L$1284,11,FALSE)</f>
        <v>11.056179775280899</v>
      </c>
      <c r="E1581" t="s">
        <v>894</v>
      </c>
      <c r="F1581" t="str">
        <f>VLOOKUP(B1581,'NCE EDUC'!$B$13:$J$1284,9,FALSE)</f>
        <v>Monthly</v>
      </c>
      <c r="G1581" t="str">
        <f>VLOOKUP(B1581,'NCE EDUC'!$B$13:$I$1284,8,FALSE)</f>
        <v>P1MM</v>
      </c>
      <c r="H1581" t="s">
        <v>1821</v>
      </c>
    </row>
    <row r="1582" spans="2:8" x14ac:dyDescent="0.35">
      <c r="B1582" t="s">
        <v>2556</v>
      </c>
      <c r="C1582" t="str">
        <f>VLOOKUP(B1582,'NCE EDUC'!$B$13:$F$1284,5,FALSE)</f>
        <v>Skype for Business Plus CAL (Education Faculty Pricing)</v>
      </c>
      <c r="D1582">
        <f>VLOOKUP(B1582,'NCE EDUC'!$B$13:$L$1284,11,FALSE)</f>
        <v>110.59550561797754</v>
      </c>
      <c r="E1582" t="s">
        <v>894</v>
      </c>
      <c r="F1582" t="str">
        <f>VLOOKUP(B1582,'NCE EDUC'!$B$13:$J$1284,9,FALSE)</f>
        <v>Annual</v>
      </c>
      <c r="G1582" t="str">
        <f>VLOOKUP(B1582,'NCE EDUC'!$B$13:$I$1284,8,FALSE)</f>
        <v>P1YA</v>
      </c>
      <c r="H1582" t="s">
        <v>1821</v>
      </c>
    </row>
    <row r="1583" spans="2:8" x14ac:dyDescent="0.35">
      <c r="B1583" t="s">
        <v>2557</v>
      </c>
      <c r="C1583" t="str">
        <f>VLOOKUP(B1583,'NCE EDUC'!$B$13:$F$1284,5,FALSE)</f>
        <v>Universal Print volume add-on (10k jobs) (Education Faculty Pricing)</v>
      </c>
      <c r="D1583">
        <f>VLOOKUP(B1583,'NCE EDUC'!$B$13:$L$1284,11,FALSE)</f>
        <v>579.8071161048689</v>
      </c>
      <c r="E1583" t="s">
        <v>894</v>
      </c>
      <c r="F1583" t="str">
        <f>VLOOKUP(B1583,'NCE EDUC'!$B$13:$J$1284,9,FALSE)</f>
        <v>Monthly</v>
      </c>
      <c r="G1583" t="str">
        <f>VLOOKUP(B1583,'NCE EDUC'!$B$13:$I$1284,8,FALSE)</f>
        <v>P1YM</v>
      </c>
      <c r="H1583" t="s">
        <v>1821</v>
      </c>
    </row>
    <row r="1584" spans="2:8" x14ac:dyDescent="0.35">
      <c r="B1584" t="s">
        <v>2558</v>
      </c>
      <c r="C1584" t="str">
        <f>VLOOKUP(B1584,'NCE EDUC'!$B$13:$F$1284,5,FALSE)</f>
        <v>Universal Print volume add-on (10k jobs) (Education Faculty Pricing)</v>
      </c>
      <c r="D1584">
        <f>VLOOKUP(B1584,'NCE EDUC'!$B$13:$L$1284,11,FALSE)</f>
        <v>662.64044943820227</v>
      </c>
      <c r="E1584" t="s">
        <v>894</v>
      </c>
      <c r="F1584" t="str">
        <f>VLOOKUP(B1584,'NCE EDUC'!$B$13:$J$1284,9,FALSE)</f>
        <v>Monthly</v>
      </c>
      <c r="G1584" t="str">
        <f>VLOOKUP(B1584,'NCE EDUC'!$B$13:$I$1284,8,FALSE)</f>
        <v>P1MM</v>
      </c>
      <c r="H1584" t="s">
        <v>1821</v>
      </c>
    </row>
    <row r="1585" spans="2:8" x14ac:dyDescent="0.35">
      <c r="B1585" t="s">
        <v>2559</v>
      </c>
      <c r="C1585" t="str">
        <f>VLOOKUP(B1585,'NCE EDUC'!$B$13:$F$1284,5,FALSE)</f>
        <v>Universal Print volume add-on (10k jobs) (Education Faculty Pricing)</v>
      </c>
      <c r="D1585">
        <f>VLOOKUP(B1585,'NCE EDUC'!$B$13:$L$1284,11,FALSE)</f>
        <v>6626.4044943820227</v>
      </c>
      <c r="E1585" t="s">
        <v>894</v>
      </c>
      <c r="F1585" t="str">
        <f>VLOOKUP(B1585,'NCE EDUC'!$B$13:$J$1284,9,FALSE)</f>
        <v>Annual</v>
      </c>
      <c r="G1585" t="str">
        <f>VLOOKUP(B1585,'NCE EDUC'!$B$13:$I$1284,8,FALSE)</f>
        <v>P1YA</v>
      </c>
      <c r="H1585" t="s">
        <v>1821</v>
      </c>
    </row>
    <row r="1586" spans="2:8" x14ac:dyDescent="0.35">
      <c r="B1586" t="s">
        <v>2560</v>
      </c>
      <c r="C1586" t="str">
        <f>VLOOKUP(B1586,'NCE EDUC'!$B$13:$F$1284,5,FALSE)</f>
        <v>Visio Plan 1 (Education Student Pricing)</v>
      </c>
      <c r="D1586">
        <f>VLOOKUP(B1586,'NCE EDUC'!$B$13:$L$1284,11,FALSE)</f>
        <v>4.8352059925093629</v>
      </c>
      <c r="E1586" t="s">
        <v>894</v>
      </c>
      <c r="F1586" t="str">
        <f>VLOOKUP(B1586,'NCE EDUC'!$B$13:$J$1284,9,FALSE)</f>
        <v>Monthly</v>
      </c>
      <c r="G1586" t="str">
        <f>VLOOKUP(B1586,'NCE EDUC'!$B$13:$I$1284,8,FALSE)</f>
        <v>P1YM</v>
      </c>
      <c r="H1586" t="s">
        <v>1821</v>
      </c>
    </row>
    <row r="1587" spans="2:8" x14ac:dyDescent="0.35">
      <c r="B1587" t="s">
        <v>2561</v>
      </c>
      <c r="C1587" t="str">
        <f>VLOOKUP(B1587,'NCE EDUC'!$B$13:$F$1284,5,FALSE)</f>
        <v>Visio Plan 1 (Education Student Pricing)</v>
      </c>
      <c r="D1587">
        <f>VLOOKUP(B1587,'NCE EDUC'!$B$13:$L$1284,11,FALSE)</f>
        <v>5.5393258426966288</v>
      </c>
      <c r="E1587" t="s">
        <v>894</v>
      </c>
      <c r="F1587" t="str">
        <f>VLOOKUP(B1587,'NCE EDUC'!$B$13:$J$1284,9,FALSE)</f>
        <v>Monthly</v>
      </c>
      <c r="G1587" t="str">
        <f>VLOOKUP(B1587,'NCE EDUC'!$B$13:$I$1284,8,FALSE)</f>
        <v>P1MM</v>
      </c>
      <c r="H1587" t="s">
        <v>1821</v>
      </c>
    </row>
    <row r="1588" spans="2:8" x14ac:dyDescent="0.35">
      <c r="B1588" t="s">
        <v>2562</v>
      </c>
      <c r="C1588" t="str">
        <f>VLOOKUP(B1588,'NCE EDUC'!$B$13:$F$1284,5,FALSE)</f>
        <v>Visio Plan 1 (Education Student Pricing)</v>
      </c>
      <c r="D1588">
        <f>VLOOKUP(B1588,'NCE EDUC'!$B$13:$L$1284,11,FALSE)</f>
        <v>55.292134831460672</v>
      </c>
      <c r="E1588" t="s">
        <v>894</v>
      </c>
      <c r="F1588" t="str">
        <f>VLOOKUP(B1588,'NCE EDUC'!$B$13:$J$1284,9,FALSE)</f>
        <v>Annual</v>
      </c>
      <c r="G1588" t="str">
        <f>VLOOKUP(B1588,'NCE EDUC'!$B$13:$I$1284,8,FALSE)</f>
        <v>P1YA</v>
      </c>
      <c r="H1588" t="s">
        <v>1821</v>
      </c>
    </row>
    <row r="1589" spans="2:8" x14ac:dyDescent="0.35">
      <c r="B1589" t="s">
        <v>2563</v>
      </c>
      <c r="C1589" t="str">
        <f>VLOOKUP(B1589,'NCE EDUC'!$B$13:$F$1284,5,FALSE)</f>
        <v>Microsoft Viva Learning (Education Faculty Pricing)</v>
      </c>
      <c r="D1589">
        <f>VLOOKUP(B1589,'NCE EDUC'!$B$13:$L$1284,11,FALSE)</f>
        <v>6.416666666666667</v>
      </c>
      <c r="E1589" t="s">
        <v>894</v>
      </c>
      <c r="F1589" t="str">
        <f>VLOOKUP(B1589,'NCE EDUC'!$B$13:$J$1284,9,FALSE)</f>
        <v>Monthly</v>
      </c>
      <c r="G1589" t="str">
        <f>VLOOKUP(B1589,'NCE EDUC'!$B$13:$I$1284,8,FALSE)</f>
        <v>P1YM</v>
      </c>
      <c r="H1589" t="s">
        <v>1821</v>
      </c>
    </row>
    <row r="1590" spans="2:8" x14ac:dyDescent="0.35">
      <c r="B1590" t="s">
        <v>2564</v>
      </c>
      <c r="C1590" t="str">
        <f>VLOOKUP(B1590,'NCE EDUC'!$B$13:$F$1284,5,FALSE)</f>
        <v>Microsoft Viva Learning (Education Faculty Pricing)</v>
      </c>
      <c r="D1590">
        <f>VLOOKUP(B1590,'NCE EDUC'!$B$13:$L$1284,11,FALSE)</f>
        <v>7.3258426966292127</v>
      </c>
      <c r="E1590" t="s">
        <v>894</v>
      </c>
      <c r="F1590" t="str">
        <f>VLOOKUP(B1590,'NCE EDUC'!$B$13:$J$1284,9,FALSE)</f>
        <v>Monthly</v>
      </c>
      <c r="G1590" t="str">
        <f>VLOOKUP(B1590,'NCE EDUC'!$B$13:$I$1284,8,FALSE)</f>
        <v>P1MM</v>
      </c>
      <c r="H1590" t="s">
        <v>1821</v>
      </c>
    </row>
    <row r="1591" spans="2:8" x14ac:dyDescent="0.35">
      <c r="B1591" t="s">
        <v>2565</v>
      </c>
      <c r="C1591" t="str">
        <f>VLOOKUP(B1591,'NCE EDUC'!$B$13:$F$1284,5,FALSE)</f>
        <v>Microsoft Viva Learning (Education Faculty Pricing)</v>
      </c>
      <c r="D1591">
        <f>VLOOKUP(B1591,'NCE EDUC'!$B$13:$L$1284,11,FALSE)</f>
        <v>73.303370786516851</v>
      </c>
      <c r="E1591" t="s">
        <v>894</v>
      </c>
      <c r="F1591" t="str">
        <f>VLOOKUP(B1591,'NCE EDUC'!$B$13:$J$1284,9,FALSE)</f>
        <v>Annual</v>
      </c>
      <c r="G1591" t="str">
        <f>VLOOKUP(B1591,'NCE EDUC'!$B$13:$I$1284,8,FALSE)</f>
        <v>P1YA</v>
      </c>
      <c r="H1591" t="s">
        <v>1821</v>
      </c>
    </row>
    <row r="1592" spans="2:8" hidden="1" x14ac:dyDescent="0.35">
      <c r="B1592" t="s">
        <v>2640</v>
      </c>
      <c r="C1592" t="str">
        <f>VLOOKUP(B1592,NCE!$B$13:$H$1145,7,FALSE)</f>
        <v>SharePoint (Plan 1)</v>
      </c>
      <c r="D1592">
        <f>VLOOKUP(B1592,NCE!$B$13:$N$1145,11,FALSE)</f>
        <v>32.176029962546814</v>
      </c>
      <c r="E1592" t="s">
        <v>894</v>
      </c>
      <c r="F1592" t="str">
        <f>IFERROR(VLOOKUP(B1592,NCE!$B$14:$J$1145,9,0),"")</f>
        <v>Monthly</v>
      </c>
      <c r="G1592" t="str">
        <f>IFERROR(VLOOKUP(B1592,NCE!B:K,8,FALSE),"")</f>
        <v>P1YM</v>
      </c>
      <c r="H1592" t="s">
        <v>12</v>
      </c>
    </row>
    <row r="1593" spans="2:8" hidden="1" x14ac:dyDescent="0.35">
      <c r="B1593" t="s">
        <v>2649</v>
      </c>
      <c r="C1593" t="str">
        <f>VLOOKUP(B1593,NCE!$B$13:$H$1145,7,FALSE)</f>
        <v>Dynamics 365 Sales Enterprise Edition</v>
      </c>
      <c r="D1593">
        <f>VLOOKUP(B1593,NCE!$B$13:$N$1145,11,FALSE)</f>
        <v>634.19194756554305</v>
      </c>
      <c r="E1593" t="s">
        <v>894</v>
      </c>
      <c r="F1593" t="str">
        <f>IFERROR(VLOOKUP(B1593,NCE!$B$14:$J$1145,9,0),"")</f>
        <v>Monthly</v>
      </c>
      <c r="G1593" t="str">
        <f>IFERROR(VLOOKUP(B1593,NCE!B:K,8,FALSE),"")</f>
        <v>P1YM</v>
      </c>
      <c r="H1593" t="s">
        <v>12</v>
      </c>
    </row>
    <row r="1594" spans="2:8" hidden="1" x14ac:dyDescent="0.35">
      <c r="B1594" t="s">
        <v>2639</v>
      </c>
      <c r="C1594" t="str">
        <f>VLOOKUP(B1594,NCE!$B$13:$H$1145,7,FALSE)</f>
        <v>Microsoft Teams Rooms Pro</v>
      </c>
      <c r="D1594">
        <f>VLOOKUP(B1594,NCE!$B$13:$N$1145,11,FALSE)</f>
        <v>2944.7752808988762</v>
      </c>
      <c r="E1594" t="s">
        <v>894</v>
      </c>
      <c r="F1594" t="str">
        <f>IFERROR(VLOOKUP(B1594,NCE!$B$14:$J$1145,9,0),"")</f>
        <v>Annual</v>
      </c>
      <c r="G1594" t="str">
        <f>IFERROR(VLOOKUP(B1594,NCE!B:K,8,FALSE),"")</f>
        <v>P1YA</v>
      </c>
      <c r="H1594" t="s">
        <v>12</v>
      </c>
    </row>
    <row r="1595" spans="2:8" hidden="1" x14ac:dyDescent="0.35">
      <c r="B1595" t="s">
        <v>2388</v>
      </c>
      <c r="C1595" t="str">
        <f>VLOOKUP(B1595,NCE!$B$13:$H$1145,7,FALSE)</f>
        <v>Dynamics 365 Customer Voice USL</v>
      </c>
      <c r="D1595">
        <f>VLOOKUP(B1595,NCE!$B$13:$N$1145,11,FALSE)</f>
        <v>0</v>
      </c>
      <c r="E1595" t="s">
        <v>894</v>
      </c>
      <c r="F1595" t="str">
        <f>IFERROR(VLOOKUP(B1595,NCE!$B$14:$J$1145,9,0),"")</f>
        <v>Monthly</v>
      </c>
      <c r="G1595" t="str">
        <f>IFERROR(VLOOKUP(B1595,NCE!B:K,8,FALSE),"")</f>
        <v>P1YM</v>
      </c>
      <c r="H1595" t="s">
        <v>12</v>
      </c>
    </row>
    <row r="1596" spans="2:8" hidden="1" x14ac:dyDescent="0.35">
      <c r="B1596" t="s">
        <v>2390</v>
      </c>
      <c r="C1596" t="str">
        <f>VLOOKUP(B1596,NCE!$B$13:$H$1145,7,FALSE)</f>
        <v>Dynamics 365 Customer Voice USL</v>
      </c>
      <c r="D1596">
        <f>VLOOKUP(B1596,NCE!$B$13:$N$1145,11,FALSE)</f>
        <v>0</v>
      </c>
      <c r="E1596" t="s">
        <v>894</v>
      </c>
      <c r="F1596" t="str">
        <f>IFERROR(VLOOKUP(B1596,NCE!$B$14:$J$1145,9,0),"")</f>
        <v>Annual</v>
      </c>
      <c r="G1596" t="str">
        <f>IFERROR(VLOOKUP(B1596,NCE!B:K,8,FALSE),"")</f>
        <v>P1YA</v>
      </c>
      <c r="H1596" t="s">
        <v>12</v>
      </c>
    </row>
    <row r="1597" spans="2:8" hidden="1" x14ac:dyDescent="0.35">
      <c r="B1597" t="s">
        <v>2391</v>
      </c>
      <c r="C1597" t="str">
        <f>VLOOKUP(B1597,NCE!$B$13:$H$1145,7,FALSE)</f>
        <v>Dynamics 365 Customer Voice USL</v>
      </c>
      <c r="D1597">
        <f>VLOOKUP(B1597,NCE!$B$13:$N$1145,11,FALSE)</f>
        <v>0</v>
      </c>
      <c r="E1597" t="s">
        <v>894</v>
      </c>
      <c r="F1597" t="str">
        <f>IFERROR(VLOOKUP(B1597,NCE!$B$14:$J$1145,9,0),"")</f>
        <v>Monthly</v>
      </c>
      <c r="G1597" t="str">
        <f>IFERROR(VLOOKUP(B1597,NCE!B:K,8,FALSE),"")</f>
        <v>P1MM</v>
      </c>
      <c r="H1597" t="s">
        <v>12</v>
      </c>
    </row>
    <row r="1598" spans="2:8" hidden="1" x14ac:dyDescent="0.35">
      <c r="B1598" t="s">
        <v>2392</v>
      </c>
      <c r="C1598" t="str">
        <f>VLOOKUP(B1598,NCE!$B$13:$H$1145,7,FALSE)</f>
        <v>Dynamics 365 Supply Chain Management Premium</v>
      </c>
      <c r="D1598">
        <f>VLOOKUP(B1598,NCE!$B$13:$N$1145,11,FALSE)</f>
        <v>1691.1460674157304</v>
      </c>
      <c r="E1598" t="s">
        <v>894</v>
      </c>
      <c r="F1598" t="str">
        <f>IFERROR(VLOOKUP(B1598,NCE!$B$14:$J$1145,9,0),"")</f>
        <v>Monthly</v>
      </c>
      <c r="G1598" t="str">
        <f>IFERROR(VLOOKUP(B1598,NCE!B:K,8,FALSE),"")</f>
        <v>P1YM</v>
      </c>
      <c r="H1598" t="s">
        <v>12</v>
      </c>
    </row>
    <row r="1599" spans="2:8" hidden="1" x14ac:dyDescent="0.35">
      <c r="B1599" t="s">
        <v>2394</v>
      </c>
      <c r="C1599" t="str">
        <f>VLOOKUP(B1599,NCE!$B$13:$H$1145,7,FALSE)</f>
        <v>Dynamics 365 Supply Chain Management Premium</v>
      </c>
      <c r="D1599">
        <f>VLOOKUP(B1599,NCE!$B$13:$N$1145,11,FALSE)</f>
        <v>19327.370786516854</v>
      </c>
      <c r="E1599" t="s">
        <v>894</v>
      </c>
      <c r="F1599" t="str">
        <f>IFERROR(VLOOKUP(B1599,NCE!$B$14:$J$1145,9,0),"")</f>
        <v>Annual</v>
      </c>
      <c r="G1599" t="str">
        <f>IFERROR(VLOOKUP(B1599,NCE!B:K,8,FALSE),"")</f>
        <v>P1YA</v>
      </c>
      <c r="H1599" t="s">
        <v>12</v>
      </c>
    </row>
    <row r="1600" spans="2:8" hidden="1" x14ac:dyDescent="0.35">
      <c r="B1600" t="s">
        <v>2395</v>
      </c>
      <c r="C1600" t="str">
        <f>VLOOKUP(B1600,NCE!$B$13:$H$1145,7,FALSE)</f>
        <v>Microsoft 365 Business Basic (no Teams)</v>
      </c>
      <c r="D1600">
        <f>VLOOKUP(B1600,NCE!$B$13:$N$1145,11,FALSE)</f>
        <v>23.629213483146071</v>
      </c>
      <c r="E1600" t="s">
        <v>894</v>
      </c>
      <c r="F1600" t="str">
        <f>IFERROR(VLOOKUP(B1600,NCE!$B$14:$J$1145,9,0),"")</f>
        <v>Monthly</v>
      </c>
      <c r="G1600" t="str">
        <f>IFERROR(VLOOKUP(B1600,NCE!B:K,8,FALSE),"")</f>
        <v>P1YM</v>
      </c>
      <c r="H1600" t="s">
        <v>12</v>
      </c>
    </row>
    <row r="1601" spans="2:8" hidden="1" x14ac:dyDescent="0.35">
      <c r="B1601" t="s">
        <v>2397</v>
      </c>
      <c r="C1601" t="str">
        <f>VLOOKUP(B1601,NCE!$B$13:$H$1145,7,FALSE)</f>
        <v>Microsoft 365 Business Basic (no Teams)</v>
      </c>
      <c r="D1601">
        <f>VLOOKUP(B1601,NCE!$B$13:$N$1145,11,FALSE)</f>
        <v>27.011235955056179</v>
      </c>
      <c r="E1601" t="s">
        <v>894</v>
      </c>
      <c r="F1601" t="str">
        <f>IFERROR(VLOOKUP(B1601,NCE!$B$14:$J$1145,9,0),"")</f>
        <v>Monthly</v>
      </c>
      <c r="G1601" t="str">
        <f>IFERROR(VLOOKUP(B1601,NCE!B:K,8,FALSE),"")</f>
        <v>P1MM</v>
      </c>
      <c r="H1601" t="s">
        <v>12</v>
      </c>
    </row>
    <row r="1602" spans="2:8" hidden="1" x14ac:dyDescent="0.35">
      <c r="B1602" t="s">
        <v>2398</v>
      </c>
      <c r="C1602" t="str">
        <f>VLOOKUP(B1602,NCE!$B$13:$H$1145,7,FALSE)</f>
        <v>Microsoft 365 Business Basic (no Teams)</v>
      </c>
      <c r="D1602">
        <f>VLOOKUP(B1602,NCE!$B$13:$N$1145,11,FALSE)</f>
        <v>270.03370786516854</v>
      </c>
      <c r="E1602" t="s">
        <v>894</v>
      </c>
      <c r="F1602" t="str">
        <f>IFERROR(VLOOKUP(B1602,NCE!$B$14:$J$1145,9,0),"")</f>
        <v>Annual</v>
      </c>
      <c r="G1602" t="str">
        <f>IFERROR(VLOOKUP(B1602,NCE!B:K,8,FALSE),"")</f>
        <v>P1YA</v>
      </c>
      <c r="H1602" t="s">
        <v>12</v>
      </c>
    </row>
    <row r="1603" spans="2:8" hidden="1" x14ac:dyDescent="0.35">
      <c r="B1603" t="s">
        <v>2399</v>
      </c>
      <c r="C1603" t="str">
        <f>VLOOKUP(B1603,NCE!$B$13:$H$1145,7,FALSE)</f>
        <v>Microsoft 365 Business Premium (no Teams)</v>
      </c>
      <c r="D1603">
        <f>VLOOKUP(B1603,NCE!$B$13:$N$1145,11,FALSE)</f>
        <v>121.06460674157303</v>
      </c>
      <c r="E1603" t="s">
        <v>894</v>
      </c>
      <c r="F1603" t="str">
        <f>IFERROR(VLOOKUP(B1603,NCE!$B$14:$J$1145,9,0),"")</f>
        <v>Monthly</v>
      </c>
      <c r="G1603" t="str">
        <f>IFERROR(VLOOKUP(B1603,NCE!B:K,8,FALSE),"")</f>
        <v>P1YM</v>
      </c>
      <c r="H1603" t="s">
        <v>12</v>
      </c>
    </row>
    <row r="1604" spans="2:8" hidden="1" x14ac:dyDescent="0.35">
      <c r="B1604" t="s">
        <v>2401</v>
      </c>
      <c r="C1604" t="str">
        <f>VLOOKUP(B1604,NCE!$B$13:$H$1145,7,FALSE)</f>
        <v>Microsoft 365 Business Premium (no Teams)</v>
      </c>
      <c r="D1604">
        <f>VLOOKUP(B1604,NCE!$B$13:$N$1145,11,FALSE)</f>
        <v>138.37078651685394</v>
      </c>
      <c r="E1604" t="s">
        <v>894</v>
      </c>
      <c r="F1604" t="str">
        <f>IFERROR(VLOOKUP(B1604,NCE!$B$14:$J$1145,9,0),"")</f>
        <v>Monthly</v>
      </c>
      <c r="G1604" t="str">
        <f>IFERROR(VLOOKUP(B1604,NCE!B:K,8,FALSE),"")</f>
        <v>P1MM</v>
      </c>
      <c r="H1604" t="s">
        <v>12</v>
      </c>
    </row>
    <row r="1605" spans="2:8" hidden="1" x14ac:dyDescent="0.35">
      <c r="B1605" t="s">
        <v>2402</v>
      </c>
      <c r="C1605" t="str">
        <f>VLOOKUP(B1605,NCE!$B$13:$H$1145,7,FALSE)</f>
        <v>Microsoft 365 Business Premium (no Teams)</v>
      </c>
      <c r="D1605">
        <f>VLOOKUP(B1605,NCE!$B$13:$N$1145,11,FALSE)</f>
        <v>1383.6629213483147</v>
      </c>
      <c r="E1605" t="s">
        <v>894</v>
      </c>
      <c r="F1605" t="str">
        <f>IFERROR(VLOOKUP(B1605,NCE!$B$14:$J$1145,9,0),"")</f>
        <v>Annual</v>
      </c>
      <c r="G1605" t="str">
        <f>IFERROR(VLOOKUP(B1605,NCE!B:K,8,FALSE),"")</f>
        <v>P1YA</v>
      </c>
      <c r="H1605" t="s">
        <v>12</v>
      </c>
    </row>
    <row r="1606" spans="2:8" hidden="1" x14ac:dyDescent="0.35">
      <c r="B1606" t="s">
        <v>2403</v>
      </c>
      <c r="C1606" t="str">
        <f>VLOOKUP(B1606,NCE!$B$13:$H$1145,7,FALSE)</f>
        <v>Microsoft 365 Business Standard (no Teams)</v>
      </c>
      <c r="D1606">
        <f>VLOOKUP(B1606,NCE!$B$13:$N$1145,11,FALSE)</f>
        <v>59.862359550561798</v>
      </c>
      <c r="E1606" t="s">
        <v>894</v>
      </c>
      <c r="F1606" t="str">
        <f>IFERROR(VLOOKUP(B1606,NCE!$B$14:$J$1145,9,0),"")</f>
        <v>Monthly</v>
      </c>
      <c r="G1606" t="str">
        <f>IFERROR(VLOOKUP(B1606,NCE!B:K,8,FALSE),"")</f>
        <v>P1YM</v>
      </c>
      <c r="H1606" t="s">
        <v>12</v>
      </c>
    </row>
    <row r="1607" spans="2:8" hidden="1" x14ac:dyDescent="0.35">
      <c r="B1607" t="s">
        <v>2405</v>
      </c>
      <c r="C1607" t="str">
        <f>VLOOKUP(B1607,NCE!$B$13:$H$1145,7,FALSE)</f>
        <v>Microsoft 365 Business Standard (no Teams)</v>
      </c>
      <c r="D1607">
        <f>VLOOKUP(B1607,NCE!$B$13:$N$1145,11,FALSE)</f>
        <v>68.415730337078656</v>
      </c>
      <c r="E1607" t="s">
        <v>894</v>
      </c>
      <c r="F1607" t="str">
        <f>IFERROR(VLOOKUP(B1607,NCE!$B$14:$J$1145,9,0),"")</f>
        <v>Monthly</v>
      </c>
      <c r="G1607" t="str">
        <f>IFERROR(VLOOKUP(B1607,NCE!B:K,8,FALSE),"")</f>
        <v>P1MM</v>
      </c>
      <c r="H1607" t="s">
        <v>12</v>
      </c>
    </row>
    <row r="1608" spans="2:8" hidden="1" x14ac:dyDescent="0.35">
      <c r="B1608" t="s">
        <v>2406</v>
      </c>
      <c r="C1608" t="str">
        <f>VLOOKUP(B1608,NCE!$B$13:$H$1145,7,FALSE)</f>
        <v>Microsoft 365 Business Standard (no Teams)</v>
      </c>
      <c r="D1608">
        <f>VLOOKUP(B1608,NCE!$B$13:$N$1145,11,FALSE)</f>
        <v>684.11235955056179</v>
      </c>
      <c r="E1608" t="s">
        <v>894</v>
      </c>
      <c r="F1608" t="str">
        <f>IFERROR(VLOOKUP(B1608,NCE!$B$14:$J$1145,9,0),"")</f>
        <v>Annual</v>
      </c>
      <c r="G1608" t="str">
        <f>IFERROR(VLOOKUP(B1608,NCE!B:K,8,FALSE),"")</f>
        <v>P1YA</v>
      </c>
      <c r="H1608" t="s">
        <v>12</v>
      </c>
    </row>
    <row r="1609" spans="2:8" hidden="1" x14ac:dyDescent="0.35">
      <c r="B1609" t="s">
        <v>2407</v>
      </c>
      <c r="C1609" t="str">
        <f>VLOOKUP(B1609,NCE!$B$13:$H$1145,7,FALSE)</f>
        <v>Microsoft 365 E3 (no Teams)</v>
      </c>
      <c r="D1609">
        <f>VLOOKUP(B1609,NCE!$B$13:$N$1145,11,FALSE)</f>
        <v>176.88295880149812</v>
      </c>
      <c r="E1609" t="s">
        <v>894</v>
      </c>
      <c r="F1609" t="str">
        <f>IFERROR(VLOOKUP(B1609,NCE!$B$14:$J$1145,9,0),"")</f>
        <v>Monthly</v>
      </c>
      <c r="G1609" t="str">
        <f>IFERROR(VLOOKUP(B1609,NCE!B:K,8,FALSE),"")</f>
        <v>P1YM</v>
      </c>
      <c r="H1609" t="s">
        <v>12</v>
      </c>
    </row>
    <row r="1610" spans="2:8" hidden="1" x14ac:dyDescent="0.35">
      <c r="B1610" t="s">
        <v>2409</v>
      </c>
      <c r="C1610" t="str">
        <f>VLOOKUP(B1610,NCE!$B$13:$H$1145,7,FALSE)</f>
        <v>Microsoft 365 E3 (no Teams)</v>
      </c>
      <c r="D1610">
        <f>VLOOKUP(B1610,NCE!$B$13:$N$1145,11,FALSE)</f>
        <v>202.14606741573033</v>
      </c>
      <c r="E1610" t="s">
        <v>894</v>
      </c>
      <c r="F1610" t="str">
        <f>IFERROR(VLOOKUP(B1610,NCE!$B$14:$J$1145,9,0),"")</f>
        <v>Monthly</v>
      </c>
      <c r="G1610" t="str">
        <f>IFERROR(VLOOKUP(B1610,NCE!B:K,8,FALSE),"")</f>
        <v>P1MM</v>
      </c>
      <c r="H1610" t="s">
        <v>12</v>
      </c>
    </row>
    <row r="1611" spans="2:8" hidden="1" x14ac:dyDescent="0.35">
      <c r="B1611" t="s">
        <v>2410</v>
      </c>
      <c r="C1611" t="str">
        <f>VLOOKUP(B1611,NCE!$B$13:$H$1145,7,FALSE)</f>
        <v>Microsoft 365 E3 (no Teams)</v>
      </c>
      <c r="D1611">
        <f>VLOOKUP(B1611,NCE!$B$13:$N$1145,11,FALSE)</f>
        <v>2021.4831460674156</v>
      </c>
      <c r="E1611" t="s">
        <v>894</v>
      </c>
      <c r="F1611" t="str">
        <f>IFERROR(VLOOKUP(B1611,NCE!$B$14:$J$1145,9,0),"")</f>
        <v>Annual</v>
      </c>
      <c r="G1611" t="str">
        <f>IFERROR(VLOOKUP(B1611,NCE!B:K,8,FALSE),"")</f>
        <v>P1YA</v>
      </c>
      <c r="H1611" t="s">
        <v>12</v>
      </c>
    </row>
    <row r="1612" spans="2:8" hidden="1" x14ac:dyDescent="0.35">
      <c r="B1612" t="s">
        <v>2411</v>
      </c>
      <c r="C1612" t="str">
        <f>VLOOKUP(B1612,NCE!$B$13:$H$1145,7,FALSE)</f>
        <v>Microsoft 365 E3 (no Teams) - Unattended License</v>
      </c>
      <c r="D1612">
        <f>VLOOKUP(B1612,NCE!$B$13:$N$1145,11,FALSE)</f>
        <v>176.88295880149812</v>
      </c>
      <c r="E1612" t="s">
        <v>894</v>
      </c>
      <c r="F1612" t="str">
        <f>IFERROR(VLOOKUP(B1612,NCE!$B$14:$J$1145,9,0),"")</f>
        <v>Monthly</v>
      </c>
      <c r="G1612" t="str">
        <f>IFERROR(VLOOKUP(B1612,NCE!B:K,8,FALSE),"")</f>
        <v>P1YM</v>
      </c>
      <c r="H1612" t="s">
        <v>12</v>
      </c>
    </row>
    <row r="1613" spans="2:8" hidden="1" x14ac:dyDescent="0.35">
      <c r="B1613" t="s">
        <v>2413</v>
      </c>
      <c r="C1613" t="str">
        <f>VLOOKUP(B1613,NCE!$B$13:$H$1145,7,FALSE)</f>
        <v>Microsoft 365 E3 (no Teams) - Unattended License</v>
      </c>
      <c r="D1613">
        <f>VLOOKUP(B1613,NCE!$B$13:$N$1145,11,FALSE)</f>
        <v>202.14606741573033</v>
      </c>
      <c r="E1613" t="s">
        <v>894</v>
      </c>
      <c r="F1613" t="str">
        <f>IFERROR(VLOOKUP(B1613,NCE!$B$14:$J$1145,9,0),"")</f>
        <v>Monthly</v>
      </c>
      <c r="G1613" t="str">
        <f>IFERROR(VLOOKUP(B1613,NCE!B:K,8,FALSE),"")</f>
        <v>P1MM</v>
      </c>
      <c r="H1613" t="s">
        <v>12</v>
      </c>
    </row>
    <row r="1614" spans="2:8" hidden="1" x14ac:dyDescent="0.35">
      <c r="B1614" t="s">
        <v>2414</v>
      </c>
      <c r="C1614" t="str">
        <f>VLOOKUP(B1614,NCE!$B$13:$H$1145,7,FALSE)</f>
        <v>Microsoft 365 E3 (no Teams) - Unattended License</v>
      </c>
      <c r="D1614">
        <f>VLOOKUP(B1614,NCE!$B$13:$N$1145,11,FALSE)</f>
        <v>2021.4831460674156</v>
      </c>
      <c r="E1614" t="s">
        <v>894</v>
      </c>
      <c r="F1614" t="str">
        <f>IFERROR(VLOOKUP(B1614,NCE!$B$14:$J$1145,9,0),"")</f>
        <v>Annual</v>
      </c>
      <c r="G1614" t="str">
        <f>IFERROR(VLOOKUP(B1614,NCE!B:K,8,FALSE),"")</f>
        <v>P1YA</v>
      </c>
      <c r="H1614" t="s">
        <v>12</v>
      </c>
    </row>
    <row r="1615" spans="2:8" hidden="1" x14ac:dyDescent="0.35">
      <c r="B1615" t="s">
        <v>2415</v>
      </c>
      <c r="C1615" t="str">
        <f>VLOOKUP(B1615,NCE!$B$13:$H$1145,7,FALSE)</f>
        <v>Microsoft 365 E5 (no Teams)</v>
      </c>
      <c r="D1615">
        <f>VLOOKUP(B1615,NCE!$B$13:$N$1145,11,FALSE)</f>
        <v>312.13295880149809</v>
      </c>
      <c r="E1615" t="s">
        <v>894</v>
      </c>
      <c r="F1615" t="str">
        <f>IFERROR(VLOOKUP(B1615,NCE!$B$14:$J$1145,9,0),"")</f>
        <v>Monthly</v>
      </c>
      <c r="G1615" t="str">
        <f>IFERROR(VLOOKUP(B1615,NCE!B:K,8,FALSE),"")</f>
        <v>P1YM</v>
      </c>
      <c r="H1615" t="s">
        <v>12</v>
      </c>
    </row>
    <row r="1616" spans="2:8" hidden="1" x14ac:dyDescent="0.35">
      <c r="B1616" t="s">
        <v>2417</v>
      </c>
      <c r="C1616" t="str">
        <f>VLOOKUP(B1616,NCE!$B$13:$H$1145,7,FALSE)</f>
        <v>Microsoft 365 E5 (no Teams)</v>
      </c>
      <c r="D1616">
        <f>VLOOKUP(B1616,NCE!$B$13:$N$1145,11,FALSE)</f>
        <v>356.70786516853934</v>
      </c>
      <c r="E1616" t="s">
        <v>894</v>
      </c>
      <c r="F1616" t="str">
        <f>IFERROR(VLOOKUP(B1616,NCE!$B$14:$J$1145,9,0),"")</f>
        <v>Monthly</v>
      </c>
      <c r="G1616" t="str">
        <f>IFERROR(VLOOKUP(B1616,NCE!B:K,8,FALSE),"")</f>
        <v>P1MM</v>
      </c>
      <c r="H1616" t="s">
        <v>12</v>
      </c>
    </row>
    <row r="1617" spans="2:8" hidden="1" x14ac:dyDescent="0.35">
      <c r="B1617" t="s">
        <v>2418</v>
      </c>
      <c r="C1617" t="str">
        <f>VLOOKUP(B1617,NCE!$B$13:$H$1145,7,FALSE)</f>
        <v>Microsoft 365 E5 (no Teams)</v>
      </c>
      <c r="D1617">
        <f>VLOOKUP(B1617,NCE!$B$13:$N$1145,11,FALSE)</f>
        <v>3567.1685393258431</v>
      </c>
      <c r="E1617" t="s">
        <v>894</v>
      </c>
      <c r="F1617" t="str">
        <f>IFERROR(VLOOKUP(B1617,NCE!$B$14:$J$1145,9,0),"")</f>
        <v>Annual</v>
      </c>
      <c r="G1617" t="str">
        <f>IFERROR(VLOOKUP(B1617,NCE!B:K,8,FALSE),"")</f>
        <v>P1YA</v>
      </c>
      <c r="H1617" t="s">
        <v>12</v>
      </c>
    </row>
    <row r="1618" spans="2:8" hidden="1" x14ac:dyDescent="0.35">
      <c r="B1618" t="s">
        <v>2419</v>
      </c>
      <c r="C1618" t="str">
        <f>VLOOKUP(B1618,NCE!$B$13:$H$1145,7,FALSE)</f>
        <v>Microsoft 365 F1 (no Teams)</v>
      </c>
      <c r="D1618">
        <f>VLOOKUP(B1618,NCE!$B$13:$N$1145,11,FALSE)</f>
        <v>11.25187265917603</v>
      </c>
      <c r="E1618" t="s">
        <v>894</v>
      </c>
      <c r="F1618" t="str">
        <f>IFERROR(VLOOKUP(B1618,NCE!$B$14:$J$1145,9,0),"")</f>
        <v>Monthly</v>
      </c>
      <c r="G1618" t="str">
        <f>IFERROR(VLOOKUP(B1618,NCE!B:K,8,FALSE),"")</f>
        <v>P1YM</v>
      </c>
      <c r="H1618" t="s">
        <v>12</v>
      </c>
    </row>
    <row r="1619" spans="2:8" hidden="1" x14ac:dyDescent="0.35">
      <c r="B1619" t="s">
        <v>2421</v>
      </c>
      <c r="C1619" t="str">
        <f>VLOOKUP(B1619,NCE!$B$13:$H$1145,7,FALSE)</f>
        <v>Microsoft 365 F1 (no Teams)</v>
      </c>
      <c r="D1619">
        <f>VLOOKUP(B1619,NCE!$B$13:$N$1145,11,FALSE)</f>
        <v>12.865168539325841</v>
      </c>
      <c r="E1619" t="s">
        <v>894</v>
      </c>
      <c r="F1619" t="str">
        <f>IFERROR(VLOOKUP(B1619,NCE!$B$14:$J$1145,9,0),"")</f>
        <v>Monthly</v>
      </c>
      <c r="G1619" t="str">
        <f>IFERROR(VLOOKUP(B1619,NCE!B:K,8,FALSE),"")</f>
        <v>P1MM</v>
      </c>
      <c r="H1619" t="s">
        <v>12</v>
      </c>
    </row>
    <row r="1620" spans="2:8" hidden="1" x14ac:dyDescent="0.35">
      <c r="B1620" t="s">
        <v>2422</v>
      </c>
      <c r="C1620" t="str">
        <f>VLOOKUP(B1620,NCE!$B$13:$H$1145,7,FALSE)</f>
        <v>Microsoft 365 F1 (no Teams)</v>
      </c>
      <c r="D1620">
        <f>VLOOKUP(B1620,NCE!$B$13:$N$1145,11,FALSE)</f>
        <v>128.59550561797752</v>
      </c>
      <c r="E1620" t="s">
        <v>894</v>
      </c>
      <c r="F1620" t="str">
        <f>IFERROR(VLOOKUP(B1620,NCE!$B$14:$J$1145,9,0),"")</f>
        <v>Annual</v>
      </c>
      <c r="G1620" t="str">
        <f>IFERROR(VLOOKUP(B1620,NCE!B:K,8,FALSE),"")</f>
        <v>P1YA</v>
      </c>
      <c r="H1620" t="s">
        <v>12</v>
      </c>
    </row>
    <row r="1621" spans="2:8" hidden="1" x14ac:dyDescent="0.35">
      <c r="B1621" t="s">
        <v>2423</v>
      </c>
      <c r="C1621" t="str">
        <f>VLOOKUP(B1621,NCE!$B$13:$H$1145,7,FALSE)</f>
        <v>Microsoft 365 F3 (no Teams)</v>
      </c>
      <c r="D1621">
        <f>VLOOKUP(B1621,NCE!$B$13:$N$1145,11,FALSE)</f>
        <v>44.672284644194754</v>
      </c>
      <c r="E1621" t="s">
        <v>894</v>
      </c>
      <c r="F1621" t="str">
        <f>IFERROR(VLOOKUP(B1621,NCE!$B$14:$J$1145,9,0),"")</f>
        <v>Monthly</v>
      </c>
      <c r="G1621" t="str">
        <f>IFERROR(VLOOKUP(B1621,NCE!B:K,8,FALSE),"")</f>
        <v>P1YM</v>
      </c>
      <c r="H1621" t="s">
        <v>12</v>
      </c>
    </row>
    <row r="1622" spans="2:8" hidden="1" x14ac:dyDescent="0.35">
      <c r="B1622" t="s">
        <v>2425</v>
      </c>
      <c r="C1622" t="str">
        <f>VLOOKUP(B1622,NCE!$B$13:$H$1145,7,FALSE)</f>
        <v>Microsoft 365 F3 (no Teams)</v>
      </c>
      <c r="D1622">
        <f>VLOOKUP(B1622,NCE!$B$13:$N$1145,11,FALSE)</f>
        <v>51.056179775280896</v>
      </c>
      <c r="E1622" t="s">
        <v>894</v>
      </c>
      <c r="F1622" t="str">
        <f>IFERROR(VLOOKUP(B1622,NCE!$B$14:$J$1145,9,0),"")</f>
        <v>Monthly</v>
      </c>
      <c r="G1622" t="str">
        <f>IFERROR(VLOOKUP(B1622,NCE!B:K,8,FALSE),"")</f>
        <v>P1MM</v>
      </c>
      <c r="H1622" t="s">
        <v>12</v>
      </c>
    </row>
    <row r="1623" spans="2:8" hidden="1" x14ac:dyDescent="0.35">
      <c r="B1623" t="s">
        <v>2426</v>
      </c>
      <c r="C1623" t="str">
        <f>VLOOKUP(B1623,NCE!$B$13:$H$1145,7,FALSE)</f>
        <v>Microsoft 365 F3 (no Teams)</v>
      </c>
      <c r="D1623">
        <f>VLOOKUP(B1623,NCE!$B$13:$N$1145,11,FALSE)</f>
        <v>510.5168539325843</v>
      </c>
      <c r="E1623" t="s">
        <v>894</v>
      </c>
      <c r="F1623" t="str">
        <f>IFERROR(VLOOKUP(B1623,NCE!$B$14:$J$1145,9,0),"")</f>
        <v>Annual</v>
      </c>
      <c r="G1623" t="str">
        <f>IFERROR(VLOOKUP(B1623,NCE!B:K,8,FALSE),"")</f>
        <v>P1YA</v>
      </c>
      <c r="H1623" t="s">
        <v>12</v>
      </c>
    </row>
    <row r="1624" spans="2:8" hidden="1" x14ac:dyDescent="0.35">
      <c r="B1624" t="s">
        <v>2427</v>
      </c>
      <c r="C1624" t="str">
        <f>VLOOKUP(B1624,NCE!$B$13:$H$1145,7,FALSE)</f>
        <v>Microsoft Teams Enterprise</v>
      </c>
      <c r="D1624">
        <f>VLOOKUP(B1624,NCE!$B$13:$N$1145,11,FALSE)</f>
        <v>55.133895131086149</v>
      </c>
      <c r="E1624" t="s">
        <v>894</v>
      </c>
      <c r="F1624" t="str">
        <f>IFERROR(VLOOKUP(B1624,NCE!$B$14:$J$1145,9,0),"")</f>
        <v>Monthly</v>
      </c>
      <c r="G1624" t="str">
        <f>IFERROR(VLOOKUP(B1624,NCE!B:K,8,FALSE),"")</f>
        <v>P1YM</v>
      </c>
      <c r="H1624" t="s">
        <v>12</v>
      </c>
    </row>
    <row r="1625" spans="2:8" hidden="1" x14ac:dyDescent="0.35">
      <c r="B1625" t="s">
        <v>2429</v>
      </c>
      <c r="C1625" t="str">
        <f>VLOOKUP(B1625,NCE!$B$13:$H$1145,7,FALSE)</f>
        <v>Microsoft Teams Enterprise</v>
      </c>
      <c r="D1625">
        <f>VLOOKUP(B1625,NCE!$B$13:$N$1145,11,FALSE)</f>
        <v>63.011235955056179</v>
      </c>
      <c r="E1625" t="s">
        <v>894</v>
      </c>
      <c r="F1625" t="str">
        <f>IFERROR(VLOOKUP(B1625,NCE!$B$14:$J$1145,9,0),"")</f>
        <v>Monthly</v>
      </c>
      <c r="G1625" t="str">
        <f>IFERROR(VLOOKUP(B1625,NCE!B:K,8,FALSE),"")</f>
        <v>P1MM</v>
      </c>
      <c r="H1625" t="s">
        <v>12</v>
      </c>
    </row>
    <row r="1626" spans="2:8" hidden="1" x14ac:dyDescent="0.35">
      <c r="B1626" t="s">
        <v>2430</v>
      </c>
      <c r="C1626" t="str">
        <f>VLOOKUP(B1626,NCE!$B$13:$H$1145,7,FALSE)</f>
        <v>Microsoft Teams Enterprise</v>
      </c>
      <c r="D1626">
        <f>VLOOKUP(B1626,NCE!$B$13:$N$1145,11,FALSE)</f>
        <v>630.11235955056179</v>
      </c>
      <c r="E1626" t="s">
        <v>894</v>
      </c>
      <c r="F1626" t="str">
        <f>IFERROR(VLOOKUP(B1626,NCE!$B$14:$J$1145,9,0),"")</f>
        <v>Annual</v>
      </c>
      <c r="G1626" t="str">
        <f>IFERROR(VLOOKUP(B1626,NCE!B:K,8,FALSE),"")</f>
        <v>P1YA</v>
      </c>
      <c r="H1626" t="s">
        <v>12</v>
      </c>
    </row>
    <row r="1627" spans="2:8" hidden="1" x14ac:dyDescent="0.35">
      <c r="B1627" t="s">
        <v>2431</v>
      </c>
      <c r="C1627" t="str">
        <f>VLOOKUP(B1627,NCE!$B$13:$H$1145,7,FALSE)</f>
        <v>Office 365 E1 (no Teams)</v>
      </c>
      <c r="D1627">
        <f>VLOOKUP(B1627,NCE!$B$13:$N$1145,11,FALSE)</f>
        <v>43.775280898876396</v>
      </c>
      <c r="E1627" t="s">
        <v>894</v>
      </c>
      <c r="F1627" t="str">
        <f>IFERROR(VLOOKUP(B1627,NCE!$B$14:$J$1145,9,0),"")</f>
        <v>Monthly</v>
      </c>
      <c r="G1627" t="str">
        <f>IFERROR(VLOOKUP(B1627,NCE!B:K,8,FALSE),"")</f>
        <v>P1YM</v>
      </c>
      <c r="H1627" t="s">
        <v>12</v>
      </c>
    </row>
    <row r="1628" spans="2:8" hidden="1" x14ac:dyDescent="0.35">
      <c r="B1628" t="s">
        <v>2433</v>
      </c>
      <c r="C1628" t="str">
        <f>VLOOKUP(B1628,NCE!$B$13:$H$1145,7,FALSE)</f>
        <v>Office 365 E1 (no Teams)</v>
      </c>
      <c r="D1628">
        <f>VLOOKUP(B1628,NCE!$B$13:$N$1145,11,FALSE)</f>
        <v>50.011235955056179</v>
      </c>
      <c r="E1628" t="s">
        <v>894</v>
      </c>
      <c r="F1628" t="str">
        <f>IFERROR(VLOOKUP(B1628,NCE!$B$14:$J$1145,9,0),"")</f>
        <v>Monthly</v>
      </c>
      <c r="G1628" t="str">
        <f>IFERROR(VLOOKUP(B1628,NCE!B:K,8,FALSE),"")</f>
        <v>P1MM</v>
      </c>
      <c r="H1628" t="s">
        <v>12</v>
      </c>
    </row>
    <row r="1629" spans="2:8" hidden="1" x14ac:dyDescent="0.35">
      <c r="B1629" t="s">
        <v>2434</v>
      </c>
      <c r="C1629" t="str">
        <f>VLOOKUP(B1629,NCE!$B$13:$H$1145,7,FALSE)</f>
        <v>Office 365 E1 (no Teams)</v>
      </c>
      <c r="D1629">
        <f>VLOOKUP(B1629,NCE!$B$13:$N$1145,11,FALSE)</f>
        <v>500.22471910112358</v>
      </c>
      <c r="E1629" t="s">
        <v>894</v>
      </c>
      <c r="F1629" t="str">
        <f>IFERROR(VLOOKUP(B1629,NCE!$B$14:$J$1145,9,0),"")</f>
        <v>Annual</v>
      </c>
      <c r="G1629" t="str">
        <f>IFERROR(VLOOKUP(B1629,NCE!B:K,8,FALSE),"")</f>
        <v>P1YA</v>
      </c>
      <c r="H1629" t="s">
        <v>12</v>
      </c>
    </row>
    <row r="1630" spans="2:8" hidden="1" x14ac:dyDescent="0.35">
      <c r="B1630" t="s">
        <v>2435</v>
      </c>
      <c r="C1630" t="str">
        <f>VLOOKUP(B1630,NCE!$B$13:$H$1145,7,FALSE)</f>
        <v>Office 365 E3 (no Teams)</v>
      </c>
      <c r="D1630">
        <f>VLOOKUP(B1630,NCE!$B$13:$N$1145,11,FALSE)</f>
        <v>93.056179775280896</v>
      </c>
      <c r="E1630" t="s">
        <v>894</v>
      </c>
      <c r="F1630" t="str">
        <f>IFERROR(VLOOKUP(B1630,NCE!$B$14:$J$1145,9,0),"")</f>
        <v>Monthly</v>
      </c>
      <c r="G1630" t="str">
        <f>IFERROR(VLOOKUP(B1630,NCE!B:K,8,FALSE),"")</f>
        <v>P1YM</v>
      </c>
      <c r="H1630" t="s">
        <v>12</v>
      </c>
    </row>
    <row r="1631" spans="2:8" hidden="1" x14ac:dyDescent="0.35">
      <c r="B1631" t="s">
        <v>2437</v>
      </c>
      <c r="C1631" t="str">
        <f>VLOOKUP(B1631,NCE!$B$13:$H$1145,7,FALSE)</f>
        <v>Office 365 E3 (no Teams)</v>
      </c>
      <c r="D1631">
        <f>VLOOKUP(B1631,NCE!$B$13:$N$1145,11,FALSE)</f>
        <v>106.34831460674158</v>
      </c>
      <c r="E1631" t="s">
        <v>894</v>
      </c>
      <c r="F1631" t="str">
        <f>IFERROR(VLOOKUP(B1631,NCE!$B$14:$J$1145,9,0),"")</f>
        <v>Monthly</v>
      </c>
      <c r="G1631" t="str">
        <f>IFERROR(VLOOKUP(B1631,NCE!B:K,8,FALSE),"")</f>
        <v>P1MM</v>
      </c>
      <c r="H1631" t="s">
        <v>12</v>
      </c>
    </row>
    <row r="1632" spans="2:8" hidden="1" x14ac:dyDescent="0.35">
      <c r="B1632" t="s">
        <v>2438</v>
      </c>
      <c r="C1632" t="str">
        <f>VLOOKUP(B1632,NCE!$B$13:$H$1145,7,FALSE)</f>
        <v>Office 365 E3 (no Teams)</v>
      </c>
      <c r="D1632">
        <f>VLOOKUP(B1632,NCE!$B$13:$N$1145,11,FALSE)</f>
        <v>1063.4719101123596</v>
      </c>
      <c r="E1632" t="s">
        <v>894</v>
      </c>
      <c r="F1632" t="str">
        <f>IFERROR(VLOOKUP(B1632,NCE!$B$14:$J$1145,9,0),"")</f>
        <v>Annual</v>
      </c>
      <c r="G1632" t="str">
        <f>IFERROR(VLOOKUP(B1632,NCE!B:K,8,FALSE),"")</f>
        <v>P1YA</v>
      </c>
      <c r="H1632" t="s">
        <v>12</v>
      </c>
    </row>
    <row r="1633" spans="2:8" hidden="1" x14ac:dyDescent="0.35">
      <c r="B1633" t="s">
        <v>2439</v>
      </c>
      <c r="C1633" t="str">
        <f>VLOOKUP(B1633,NCE!$B$13:$H$1145,7,FALSE)</f>
        <v>Office 365 E5 (no Teams)</v>
      </c>
      <c r="D1633">
        <f>VLOOKUP(B1633,NCE!$B$13:$N$1145,11,FALSE)</f>
        <v>189.7013108614232</v>
      </c>
      <c r="E1633" t="s">
        <v>894</v>
      </c>
      <c r="F1633" t="str">
        <f>IFERROR(VLOOKUP(B1633,NCE!$B$14:$J$1145,9,0),"")</f>
        <v>Monthly</v>
      </c>
      <c r="G1633" t="str">
        <f>IFERROR(VLOOKUP(B1633,NCE!B:K,8,FALSE),"")</f>
        <v>P1YM</v>
      </c>
      <c r="H1633" t="s">
        <v>12</v>
      </c>
    </row>
    <row r="1634" spans="2:8" hidden="1" x14ac:dyDescent="0.35">
      <c r="B1634" t="s">
        <v>2441</v>
      </c>
      <c r="C1634" t="str">
        <f>VLOOKUP(B1634,NCE!$B$13:$H$1145,7,FALSE)</f>
        <v>Office 365 E5 (no Teams)</v>
      </c>
      <c r="D1634">
        <f>VLOOKUP(B1634,NCE!$B$13:$N$1145,11,FALSE)</f>
        <v>216.80898876404495</v>
      </c>
      <c r="E1634" t="s">
        <v>894</v>
      </c>
      <c r="F1634" t="str">
        <f>IFERROR(VLOOKUP(B1634,NCE!$B$14:$J$1145,9,0),"")</f>
        <v>Monthly</v>
      </c>
      <c r="G1634" t="str">
        <f>IFERROR(VLOOKUP(B1634,NCE!B:K,8,FALSE),"")</f>
        <v>P1MM</v>
      </c>
      <c r="H1634" t="s">
        <v>12</v>
      </c>
    </row>
    <row r="1635" spans="2:8" hidden="1" x14ac:dyDescent="0.35">
      <c r="B1635" t="s">
        <v>2442</v>
      </c>
      <c r="C1635" t="str">
        <f>VLOOKUP(B1635,NCE!$B$13:$H$1145,7,FALSE)</f>
        <v>Office 365 E5 (no Teams)</v>
      </c>
      <c r="D1635">
        <f>VLOOKUP(B1635,NCE!$B$13:$N$1145,11,FALSE)</f>
        <v>2168.0786516853932</v>
      </c>
      <c r="E1635" t="s">
        <v>894</v>
      </c>
      <c r="F1635" t="str">
        <f>IFERROR(VLOOKUP(B1635,NCE!$B$14:$J$1145,9,0),"")</f>
        <v>Annual</v>
      </c>
      <c r="G1635" t="str">
        <f>IFERROR(VLOOKUP(B1635,NCE!B:K,8,FALSE),"")</f>
        <v>P1YA</v>
      </c>
      <c r="H1635" t="s">
        <v>12</v>
      </c>
    </row>
    <row r="1636" spans="2:8" hidden="1" x14ac:dyDescent="0.35">
      <c r="B1636" t="s">
        <v>2443</v>
      </c>
      <c r="C1636" t="str">
        <f>VLOOKUP(B1636,NCE!$B$13:$H$1145,7,FALSE)</f>
        <v>Office 365 F3 (no Teams)</v>
      </c>
      <c r="D1636">
        <f>VLOOKUP(B1636,NCE!$B$13:$N$1145,11,FALSE)</f>
        <v>22.502808988764045</v>
      </c>
      <c r="E1636" t="s">
        <v>894</v>
      </c>
      <c r="F1636" t="str">
        <f>IFERROR(VLOOKUP(B1636,NCE!$B$14:$J$1145,9,0),"")</f>
        <v>Monthly</v>
      </c>
      <c r="G1636" t="str">
        <f>IFERROR(VLOOKUP(B1636,NCE!B:K,8,FALSE),"")</f>
        <v>P1YM</v>
      </c>
      <c r="H1636" t="s">
        <v>12</v>
      </c>
    </row>
    <row r="1637" spans="2:8" hidden="1" x14ac:dyDescent="0.35">
      <c r="B1637" t="s">
        <v>2445</v>
      </c>
      <c r="C1637" t="str">
        <f>VLOOKUP(B1637,NCE!$B$13:$H$1145,7,FALSE)</f>
        <v>Office 365 F3 (no Teams)</v>
      </c>
      <c r="D1637">
        <f>VLOOKUP(B1637,NCE!$B$13:$N$1145,11,FALSE)</f>
        <v>25.719101123595507</v>
      </c>
      <c r="E1637" t="s">
        <v>894</v>
      </c>
      <c r="F1637" t="str">
        <f>IFERROR(VLOOKUP(B1637,NCE!$B$14:$J$1145,9,0),"")</f>
        <v>Monthly</v>
      </c>
      <c r="G1637" t="str">
        <f>IFERROR(VLOOKUP(B1637,NCE!B:K,8,FALSE),"")</f>
        <v>P1MM</v>
      </c>
      <c r="H1637" t="s">
        <v>12</v>
      </c>
    </row>
    <row r="1638" spans="2:8" hidden="1" x14ac:dyDescent="0.35">
      <c r="B1638" t="s">
        <v>2446</v>
      </c>
      <c r="C1638" t="str">
        <f>VLOOKUP(B1638,NCE!$B$13:$H$1145,7,FALSE)</f>
        <v>Office 365 F3 (no Teams)</v>
      </c>
      <c r="D1638">
        <f>VLOOKUP(B1638,NCE!$B$13:$N$1145,11,FALSE)</f>
        <v>257.19101123595505</v>
      </c>
      <c r="E1638" t="s">
        <v>894</v>
      </c>
      <c r="F1638" t="str">
        <f>IFERROR(VLOOKUP(B1638,NCE!$B$14:$J$1145,9,0),"")</f>
        <v>Annual</v>
      </c>
      <c r="G1638" t="str">
        <f>IFERROR(VLOOKUP(B1638,NCE!B:K,8,FALSE),"")</f>
        <v>P1YA</v>
      </c>
      <c r="H1638" t="s">
        <v>12</v>
      </c>
    </row>
    <row r="1639" spans="2:8" hidden="1" x14ac:dyDescent="0.35">
      <c r="B1639" t="s">
        <v>2650</v>
      </c>
      <c r="C1639" t="s">
        <v>2652</v>
      </c>
      <c r="D1639">
        <f>VLOOKUP(B1639,NCE!$B$13:$N$1145,11,FALSE)</f>
        <v>147.87640449438203</v>
      </c>
      <c r="E1639" t="s">
        <v>894</v>
      </c>
      <c r="F1639" t="str">
        <f>IFERROR(VLOOKUP(B1639,NCE!$B$14:$J$1145,9,0),"")</f>
        <v>Annual</v>
      </c>
      <c r="G1639" t="str">
        <f>IFERROR(VLOOKUP(B1639,NCE!B:K,8,FALSE),"")</f>
        <v>P1YA</v>
      </c>
      <c r="H1639" t="s">
        <v>12</v>
      </c>
    </row>
    <row r="1640" spans="2:8" hidden="1" x14ac:dyDescent="0.35">
      <c r="B1640" t="s">
        <v>2651</v>
      </c>
      <c r="C1640" t="s">
        <v>2652</v>
      </c>
      <c r="D1640">
        <f>VLOOKUP(B1640,NCE!$B$13:$N$1145,11,FALSE)</f>
        <v>12.940074906367039</v>
      </c>
      <c r="E1640" t="s">
        <v>894</v>
      </c>
      <c r="F1640" t="str">
        <f>IFERROR(VLOOKUP(B1640,NCE!$B$14:$J$1145,9,0),"")</f>
        <v>Monthly</v>
      </c>
      <c r="G1640" t="str">
        <f>IFERROR(VLOOKUP(B1640,NCE!B:K,8,FALSE),"")</f>
        <v>P1YM</v>
      </c>
      <c r="H1640" t="s">
        <v>12</v>
      </c>
    </row>
    <row r="1641" spans="2:8" hidden="1" x14ac:dyDescent="0.35">
      <c r="B1641" t="s">
        <v>2659</v>
      </c>
      <c r="C1641" t="str">
        <f>VLOOKUP(B1641,Tabela6[[#All],[PN]:[Produto]],2,FALSE)</f>
        <v>Azure SQL Edge - 1 year</v>
      </c>
      <c r="D1641">
        <f>VLOOKUP(B1641,Tabela6[[#All],[PN]:[Valor]],3,FALSE)</f>
        <v>860.75862068965523</v>
      </c>
      <c r="E1641" t="s">
        <v>157</v>
      </c>
      <c r="H1641" t="s">
        <v>12</v>
      </c>
    </row>
    <row r="1642" spans="2:8" hidden="1" x14ac:dyDescent="0.35">
      <c r="B1642" t="s">
        <v>2660</v>
      </c>
      <c r="C1642" t="str">
        <f>VLOOKUP(B1642,Tabela6[[#All],[PN]:[Produto]],2,FALSE)</f>
        <v>Azure SQL Edge - 3 year</v>
      </c>
      <c r="D1642">
        <f>VLOOKUP(B1642,Tabela6[[#All],[PN]:[Valor]],3,FALSE)</f>
        <v>1549.1149425287356</v>
      </c>
      <c r="E1642" t="s">
        <v>157</v>
      </c>
      <c r="H1642" t="s">
        <v>12</v>
      </c>
    </row>
    <row r="1643" spans="2:8" hidden="1" x14ac:dyDescent="0.35">
      <c r="B1643" t="s">
        <v>2661</v>
      </c>
      <c r="C1643" t="str">
        <f>VLOOKUP(B1643,Tabela6[[#All],[PN]:[Produto]],2,FALSE)</f>
        <v>SQL Server Big Data Node Cores - 1 Year Subscription</v>
      </c>
      <c r="D1643">
        <f>VLOOKUP(B1643,Tabela6[[#All],[PN]:[Valor]],3,FALSE)</f>
        <v>3220.5517241379312</v>
      </c>
      <c r="E1643" t="s">
        <v>157</v>
      </c>
      <c r="H1643" t="s">
        <v>12</v>
      </c>
    </row>
    <row r="1644" spans="2:8" hidden="1" x14ac:dyDescent="0.35">
      <c r="B1644" t="s">
        <v>2662</v>
      </c>
      <c r="C1644" t="str">
        <f>VLOOKUP(B1644,Tabela155[[#All],[PN]:[SkuTitle]],5,FALSE)</f>
        <v>Access LTSC 2024</v>
      </c>
      <c r="D1644">
        <f>VLOOKUP(B1644,Tabela155[[#All],[PN]:[Valor]],6,FALSE)</f>
        <v>1598.3033707865168</v>
      </c>
      <c r="E1644" t="s">
        <v>148</v>
      </c>
      <c r="H1644" t="s">
        <v>12</v>
      </c>
    </row>
    <row r="1645" spans="2:8" hidden="1" x14ac:dyDescent="0.35">
      <c r="B1645" t="s">
        <v>2663</v>
      </c>
      <c r="C1645" t="str">
        <f>VLOOKUP(B1645,Tabela155[[#All],[PN]:[SkuTitle]],5,FALSE)</f>
        <v>Excel LTSC 2024</v>
      </c>
      <c r="D1645">
        <f>VLOOKUP(B1645,Tabela155[[#All],[PN]:[Valor]],6,FALSE)</f>
        <v>1598.3033707865168</v>
      </c>
      <c r="E1645" t="s">
        <v>148</v>
      </c>
      <c r="H1645" t="s">
        <v>12</v>
      </c>
    </row>
    <row r="1646" spans="2:8" hidden="1" x14ac:dyDescent="0.35">
      <c r="B1646" t="s">
        <v>2664</v>
      </c>
      <c r="C1646" t="str">
        <f>VLOOKUP(B1646,Tabela155[[#All],[PN]:[SkuTitle]],5,FALSE)</f>
        <v>Excel LTSC for Mac 2024</v>
      </c>
      <c r="D1646">
        <f>VLOOKUP(B1646,Tabela155[[#All],[PN]:[Valor]],6,FALSE)</f>
        <v>1598.3033707865168</v>
      </c>
      <c r="E1646" t="s">
        <v>148</v>
      </c>
      <c r="H1646" t="s">
        <v>12</v>
      </c>
    </row>
    <row r="1647" spans="2:8" hidden="1" x14ac:dyDescent="0.35">
      <c r="B1647" t="s">
        <v>2665</v>
      </c>
      <c r="C1647" t="str">
        <f>VLOOKUP(B1647,Tabela155[[#All],[PN]:[SkuTitle]],5,FALSE)</f>
        <v>Office LTSC Professional Plus 2024</v>
      </c>
      <c r="D1647">
        <f>VLOOKUP(B1647,Tabela155[[#All],[PN]:[Valor]],6,FALSE)</f>
        <v>5681.5393258426966</v>
      </c>
      <c r="E1647" t="s">
        <v>148</v>
      </c>
      <c r="H1647" t="s">
        <v>12</v>
      </c>
    </row>
    <row r="1648" spans="2:8" hidden="1" x14ac:dyDescent="0.35">
      <c r="B1648" t="s">
        <v>2666</v>
      </c>
      <c r="C1648" t="str">
        <f>VLOOKUP(B1648,Tabela155[[#All],[PN]:[SkuTitle]],5,FALSE)</f>
        <v>Office LTSC Standard 2024</v>
      </c>
      <c r="D1648">
        <f>VLOOKUP(B1648,Tabela155[[#All],[PN]:[Valor]],6,FALSE)</f>
        <v>4166.0786516853932</v>
      </c>
      <c r="E1648" t="s">
        <v>148</v>
      </c>
      <c r="H1648" t="s">
        <v>12</v>
      </c>
    </row>
    <row r="1649" spans="2:8" hidden="1" x14ac:dyDescent="0.35">
      <c r="B1649" t="s">
        <v>2667</v>
      </c>
      <c r="C1649" t="str">
        <f>VLOOKUP(B1649,Tabela155[[#All],[PN]:[SkuTitle]],5,FALSE)</f>
        <v>Office LTSC Standard for Mac 2024</v>
      </c>
      <c r="D1649">
        <f>VLOOKUP(B1649,Tabela155[[#All],[PN]:[Valor]],6,FALSE)</f>
        <v>4166.0786516853932</v>
      </c>
      <c r="E1649" t="s">
        <v>148</v>
      </c>
      <c r="H1649" t="s">
        <v>12</v>
      </c>
    </row>
    <row r="1650" spans="2:8" hidden="1" x14ac:dyDescent="0.35">
      <c r="B1650" t="s">
        <v>2668</v>
      </c>
      <c r="C1650" t="str">
        <f>VLOOKUP(B1650,Tabela155[[#All],[PN]:[SkuTitle]],5,FALSE)</f>
        <v>Outlook LTSC 2024</v>
      </c>
      <c r="D1650">
        <f>VLOOKUP(B1650,Tabela155[[#All],[PN]:[Valor]],6,FALSE)</f>
        <v>1598.3033707865168</v>
      </c>
      <c r="E1650" t="s">
        <v>148</v>
      </c>
      <c r="H1650" t="s">
        <v>12</v>
      </c>
    </row>
    <row r="1651" spans="2:8" hidden="1" x14ac:dyDescent="0.35">
      <c r="B1651" t="s">
        <v>2669</v>
      </c>
      <c r="C1651" t="str">
        <f>VLOOKUP(B1651,Tabela155[[#All],[PN]:[SkuTitle]],5,FALSE)</f>
        <v>Outlook LTSC for Mac 2024</v>
      </c>
      <c r="D1651">
        <f>VLOOKUP(B1651,Tabela155[[#All],[PN]:[Valor]],6,FALSE)</f>
        <v>1598.3033707865168</v>
      </c>
      <c r="E1651" t="s">
        <v>148</v>
      </c>
      <c r="H1651" t="s">
        <v>12</v>
      </c>
    </row>
    <row r="1652" spans="2:8" hidden="1" x14ac:dyDescent="0.35">
      <c r="B1652" t="s">
        <v>2670</v>
      </c>
      <c r="C1652" t="str">
        <f>VLOOKUP(B1652,Tabela155[[#All],[PN]:[SkuTitle]],5,FALSE)</f>
        <v>PowerPoint LTSC 2024</v>
      </c>
      <c r="D1652">
        <f>VLOOKUP(B1652,Tabela155[[#All],[PN]:[Valor]],6,FALSE)</f>
        <v>1598.3033707865168</v>
      </c>
      <c r="E1652" t="s">
        <v>148</v>
      </c>
      <c r="H1652" t="s">
        <v>12</v>
      </c>
    </row>
    <row r="1653" spans="2:8" hidden="1" x14ac:dyDescent="0.35">
      <c r="B1653" t="s">
        <v>2671</v>
      </c>
      <c r="C1653" t="str">
        <f>VLOOKUP(B1653,Tabela155[[#All],[PN]:[SkuTitle]],5,FALSE)</f>
        <v>PowerPoint LTSC for Mac 2024</v>
      </c>
      <c r="D1653">
        <f>VLOOKUP(B1653,Tabela155[[#All],[PN]:[Valor]],6,FALSE)</f>
        <v>1598.3033707865168</v>
      </c>
      <c r="E1653" t="s">
        <v>148</v>
      </c>
      <c r="H1653" t="s">
        <v>12</v>
      </c>
    </row>
    <row r="1654" spans="2:8" hidden="1" x14ac:dyDescent="0.35">
      <c r="B1654" t="s">
        <v>2672</v>
      </c>
      <c r="C1654" t="str">
        <f>VLOOKUP(B1654,Tabela155[[#All],[PN]:[SkuTitle]],5,FALSE)</f>
        <v>Project Professional 2024</v>
      </c>
      <c r="D1654">
        <f>VLOOKUP(B1654,Tabela155[[#All],[PN]:[Valor]],6,FALSE)</f>
        <v>9511.7415730337088</v>
      </c>
      <c r="E1654" t="s">
        <v>148</v>
      </c>
      <c r="H1654" t="s">
        <v>12</v>
      </c>
    </row>
    <row r="1655" spans="2:8" hidden="1" x14ac:dyDescent="0.35">
      <c r="B1655" t="s">
        <v>2673</v>
      </c>
      <c r="C1655" t="str">
        <f>VLOOKUP(B1655,Tabela155[[#All],[PN]:[SkuTitle]],5,FALSE)</f>
        <v>Project Standard 2024</v>
      </c>
      <c r="D1655">
        <f>VLOOKUP(B1655,Tabela155[[#All],[PN]:[Valor]],6,FALSE)</f>
        <v>5723.6629213483147</v>
      </c>
      <c r="E1655" t="s">
        <v>148</v>
      </c>
      <c r="H1655" t="s">
        <v>12</v>
      </c>
    </row>
    <row r="1656" spans="2:8" hidden="1" x14ac:dyDescent="0.35">
      <c r="B1656" t="s">
        <v>2674</v>
      </c>
      <c r="C1656" t="str">
        <f>VLOOKUP(B1656,Tabela155[[#All],[PN]:[SkuTitle]],5,FALSE)</f>
        <v>Visio LTSC Professional 2024</v>
      </c>
      <c r="D1656">
        <f>VLOOKUP(B1656,Tabela155[[#All],[PN]:[Valor]],6,FALSE)</f>
        <v>4882.2471910112354</v>
      </c>
      <c r="E1656" t="s">
        <v>148</v>
      </c>
      <c r="H1656" t="s">
        <v>12</v>
      </c>
    </row>
    <row r="1657" spans="2:8" hidden="1" x14ac:dyDescent="0.35">
      <c r="B1657" t="s">
        <v>2675</v>
      </c>
      <c r="C1657" t="str">
        <f>VLOOKUP(B1657,Tabela155[[#All],[PN]:[SkuTitle]],5,FALSE)</f>
        <v>Visio LTSC Standard 2024</v>
      </c>
      <c r="D1657">
        <f>VLOOKUP(B1657,Tabela155[[#All],[PN]:[Valor]],6,FALSE)</f>
        <v>2608.4943820224717</v>
      </c>
      <c r="E1657" t="s">
        <v>148</v>
      </c>
      <c r="H1657" t="s">
        <v>12</v>
      </c>
    </row>
    <row r="1658" spans="2:8" hidden="1" x14ac:dyDescent="0.35">
      <c r="B1658" t="s">
        <v>2676</v>
      </c>
      <c r="C1658" t="str">
        <f>VLOOKUP(B1658,Tabela155[[#All],[PN]:[SkuTitle]],5,FALSE)</f>
        <v>Word LTSC 2024</v>
      </c>
      <c r="D1658">
        <f>VLOOKUP(B1658,Tabela155[[#All],[PN]:[Valor]],6,FALSE)</f>
        <v>1598.3033707865168</v>
      </c>
      <c r="E1658" t="s">
        <v>148</v>
      </c>
      <c r="H1658" t="s">
        <v>12</v>
      </c>
    </row>
    <row r="1659" spans="2:8" hidden="1" x14ac:dyDescent="0.35">
      <c r="B1659" t="s">
        <v>2677</v>
      </c>
      <c r="C1659" t="str">
        <f>VLOOKUP(B1659,Tabela155[[#All],[PN]:[SkuTitle]],5,FALSE)</f>
        <v>Word LTSC for Mac 2024</v>
      </c>
      <c r="D1659">
        <f>VLOOKUP(B1659,Tabela155[[#All],[PN]:[Valor]],6,FALSE)</f>
        <v>1598.3033707865168</v>
      </c>
      <c r="E1659" t="s">
        <v>148</v>
      </c>
      <c r="H1659" t="s">
        <v>12</v>
      </c>
    </row>
    <row r="1660" spans="2:8" x14ac:dyDescent="0.35">
      <c r="B1660" t="s">
        <v>2710</v>
      </c>
      <c r="C1660" t="str">
        <f>VLOOKUP(B1660,Tabela15[[#All],[PN]:[SkuTitle]],5,FALSE)</f>
        <v>Access LTSC 2024</v>
      </c>
      <c r="D1660">
        <f>VLOOKUP(B1660,Tabela15[[#All],[PN]:[Valor]],6,FALSE)</f>
        <v>216.32584269662922</v>
      </c>
      <c r="E1660" t="s">
        <v>148</v>
      </c>
      <c r="H1660" t="s">
        <v>1821</v>
      </c>
    </row>
    <row r="1661" spans="2:8" x14ac:dyDescent="0.35">
      <c r="B1661" t="s">
        <v>2711</v>
      </c>
      <c r="C1661" t="str">
        <f>VLOOKUP(B1661,Tabela15[[#All],[PN]:[SkuTitle]],5,FALSE)</f>
        <v>Excel LTSC 2024</v>
      </c>
      <c r="D1661">
        <f>VLOOKUP(B1661,Tabela15[[#All],[PN]:[Valor]],6,FALSE)</f>
        <v>216.32584269662922</v>
      </c>
      <c r="E1661" t="s">
        <v>148</v>
      </c>
      <c r="H1661" t="s">
        <v>1821</v>
      </c>
    </row>
    <row r="1662" spans="2:8" x14ac:dyDescent="0.35">
      <c r="B1662" t="s">
        <v>2712</v>
      </c>
      <c r="C1662" t="str">
        <f>VLOOKUP(B1662,Tabela15[[#All],[PN]:[SkuTitle]],5,FALSE)</f>
        <v>Excel LTSC for Mac 2024</v>
      </c>
      <c r="D1662">
        <f>VLOOKUP(B1662,Tabela15[[#All],[PN]:[Valor]],6,FALSE)</f>
        <v>216.32584269662922</v>
      </c>
      <c r="E1662" t="s">
        <v>148</v>
      </c>
      <c r="H1662" t="s">
        <v>1821</v>
      </c>
    </row>
    <row r="1663" spans="2:8" x14ac:dyDescent="0.35">
      <c r="B1663" t="s">
        <v>2713</v>
      </c>
      <c r="C1663" t="str">
        <f>VLOOKUP(B1663,Tabela15[[#All],[PN]:[SkuTitle]],5,FALSE)</f>
        <v>Office LTSC Professional Plus 2024</v>
      </c>
      <c r="D1663">
        <f>VLOOKUP(B1663,Tabela15[[#All],[PN]:[Valor]],6,FALSE)</f>
        <v>774.23595505617982</v>
      </c>
      <c r="E1663" t="s">
        <v>148</v>
      </c>
      <c r="H1663" t="s">
        <v>1821</v>
      </c>
    </row>
    <row r="1664" spans="2:8" x14ac:dyDescent="0.35">
      <c r="B1664" t="s">
        <v>2714</v>
      </c>
      <c r="C1664" t="str">
        <f>VLOOKUP(B1664,Tabela15[[#All],[PN]:[SkuTitle]],5,FALSE)</f>
        <v>Office LTSC Standard 2024</v>
      </c>
      <c r="D1664">
        <f>VLOOKUP(B1664,Tabela15[[#All],[PN]:[Valor]],6,FALSE)</f>
        <v>563.59550561797755</v>
      </c>
      <c r="E1664" t="s">
        <v>148</v>
      </c>
      <c r="H1664" t="s">
        <v>1821</v>
      </c>
    </row>
    <row r="1665" spans="2:8" x14ac:dyDescent="0.35">
      <c r="B1665" t="s">
        <v>2715</v>
      </c>
      <c r="C1665" t="str">
        <f>VLOOKUP(B1665,Tabela15[[#All],[PN]:[SkuTitle]],5,FALSE)</f>
        <v>Office LTSC Standard for Mac 2024</v>
      </c>
      <c r="D1665">
        <f>VLOOKUP(B1665,Tabela15[[#All],[PN]:[Valor]],6,FALSE)</f>
        <v>563.59550561797755</v>
      </c>
      <c r="E1665" t="s">
        <v>148</v>
      </c>
      <c r="H1665" t="s">
        <v>1821</v>
      </c>
    </row>
    <row r="1666" spans="2:8" x14ac:dyDescent="0.35">
      <c r="B1666" t="s">
        <v>2716</v>
      </c>
      <c r="C1666" t="str">
        <f>VLOOKUP(B1666,Tabela15[[#All],[PN]:[SkuTitle]],5,FALSE)</f>
        <v>Outlook LTSC 2024</v>
      </c>
      <c r="D1666">
        <f>VLOOKUP(B1666,Tabela15[[#All],[PN]:[Valor]],6,FALSE)</f>
        <v>216.32584269662922</v>
      </c>
      <c r="E1666" t="s">
        <v>148</v>
      </c>
      <c r="H1666" t="s">
        <v>1821</v>
      </c>
    </row>
    <row r="1667" spans="2:8" x14ac:dyDescent="0.35">
      <c r="B1667" t="s">
        <v>2717</v>
      </c>
      <c r="C1667" t="str">
        <f>VLOOKUP(B1667,Tabela15[[#All],[PN]:[SkuTitle]],5,FALSE)</f>
        <v>Outlook LTSC for Mac 2024</v>
      </c>
      <c r="D1667">
        <f>VLOOKUP(B1667,Tabela15[[#All],[PN]:[Valor]],6,FALSE)</f>
        <v>216.32584269662922</v>
      </c>
      <c r="E1667" t="s">
        <v>148</v>
      </c>
      <c r="H1667" t="s">
        <v>1821</v>
      </c>
    </row>
    <row r="1668" spans="2:8" x14ac:dyDescent="0.35">
      <c r="B1668" t="s">
        <v>2718</v>
      </c>
      <c r="C1668" t="str">
        <f>VLOOKUP(B1668,Tabela15[[#All],[PN]:[SkuTitle]],5,FALSE)</f>
        <v>PowerPoint LTSC 2024</v>
      </c>
      <c r="D1668">
        <f>VLOOKUP(B1668,Tabela15[[#All],[PN]:[Valor]],6,FALSE)</f>
        <v>216.32584269662922</v>
      </c>
      <c r="E1668" t="s">
        <v>148</v>
      </c>
      <c r="H1668" t="s">
        <v>1821</v>
      </c>
    </row>
    <row r="1669" spans="2:8" x14ac:dyDescent="0.35">
      <c r="B1669" t="s">
        <v>2719</v>
      </c>
      <c r="C1669" t="str">
        <f>VLOOKUP(B1669,Tabela15[[#All],[PN]:[SkuTitle]],5,FALSE)</f>
        <v>PowerPoint LTSC for Mac 2024</v>
      </c>
      <c r="D1669">
        <f>VLOOKUP(B1669,Tabela15[[#All],[PN]:[Valor]],6,FALSE)</f>
        <v>216.32584269662922</v>
      </c>
      <c r="E1669" t="s">
        <v>148</v>
      </c>
      <c r="H1669" t="s">
        <v>1821</v>
      </c>
    </row>
    <row r="1670" spans="2:8" x14ac:dyDescent="0.35">
      <c r="B1670" t="s">
        <v>2720</v>
      </c>
      <c r="C1670" t="str">
        <f>VLOOKUP(B1670,Tabela15[[#All],[PN]:[SkuTitle]],5,FALSE)</f>
        <v>Project Professional 2024</v>
      </c>
      <c r="D1670">
        <f>VLOOKUP(B1670,Tabela15[[#All],[PN]:[Valor]],6,FALSE)</f>
        <v>1422.1011235955057</v>
      </c>
      <c r="E1670" t="s">
        <v>148</v>
      </c>
      <c r="H1670" t="s">
        <v>1821</v>
      </c>
    </row>
    <row r="1671" spans="2:8" x14ac:dyDescent="0.35">
      <c r="B1671" t="s">
        <v>2721</v>
      </c>
      <c r="C1671" t="str">
        <f>VLOOKUP(B1671,Tabela15[[#All],[PN]:[SkuTitle]],5,FALSE)</f>
        <v>Project Standard 2024</v>
      </c>
      <c r="D1671">
        <f>VLOOKUP(B1671,Tabela15[[#All],[PN]:[Valor]],6,FALSE)</f>
        <v>858.49438202247188</v>
      </c>
      <c r="E1671" t="s">
        <v>148</v>
      </c>
      <c r="H1671" t="s">
        <v>1821</v>
      </c>
    </row>
    <row r="1672" spans="2:8" x14ac:dyDescent="0.35">
      <c r="B1672" t="s">
        <v>2722</v>
      </c>
      <c r="C1672" t="str">
        <f>VLOOKUP(B1672,Tabela15[[#All],[PN]:[SkuTitle]],5,FALSE)</f>
        <v>Visio LTSC Professional 2024</v>
      </c>
      <c r="D1672">
        <f>VLOOKUP(B1672,Tabela15[[#All],[PN]:[Valor]],6,FALSE)</f>
        <v>732.11235955056179</v>
      </c>
      <c r="E1672" t="s">
        <v>148</v>
      </c>
      <c r="H1672" t="s">
        <v>1821</v>
      </c>
    </row>
    <row r="1673" spans="2:8" x14ac:dyDescent="0.35">
      <c r="B1673" t="s">
        <v>2723</v>
      </c>
      <c r="C1673" t="str">
        <f>VLOOKUP(B1673,Tabela15[[#All],[PN]:[SkuTitle]],5,FALSE)</f>
        <v>Visio LTSC Standard 2024</v>
      </c>
      <c r="D1673">
        <f>VLOOKUP(B1673,Tabela15[[#All],[PN]:[Valor]],6,FALSE)</f>
        <v>387.12359550561797</v>
      </c>
      <c r="E1673" t="s">
        <v>148</v>
      </c>
      <c r="H1673" t="s">
        <v>1821</v>
      </c>
    </row>
    <row r="1674" spans="2:8" x14ac:dyDescent="0.35">
      <c r="B1674" t="s">
        <v>2724</v>
      </c>
      <c r="C1674" t="str">
        <f>VLOOKUP(B1674,Tabela15[[#All],[PN]:[SkuTitle]],5,FALSE)</f>
        <v>Word LTSC 2024</v>
      </c>
      <c r="D1674">
        <f>VLOOKUP(B1674,Tabela15[[#All],[PN]:[Valor]],6,FALSE)</f>
        <v>216.32584269662922</v>
      </c>
      <c r="E1674" t="s">
        <v>148</v>
      </c>
      <c r="H1674" t="s">
        <v>1821</v>
      </c>
    </row>
    <row r="1675" spans="2:8" x14ac:dyDescent="0.35">
      <c r="B1675" t="s">
        <v>2725</v>
      </c>
      <c r="C1675" t="str">
        <f>VLOOKUP(B1675,Tabela15[[#All],[PN]:[SkuTitle]],5,FALSE)</f>
        <v>Word LTSC for Mac 2024</v>
      </c>
      <c r="D1675">
        <f>VLOOKUP(B1675,Tabela15[[#All],[PN]:[Valor]],6,FALSE)</f>
        <v>216.32584269662922</v>
      </c>
      <c r="E1675" t="s">
        <v>148</v>
      </c>
      <c r="H1675" t="s">
        <v>1821</v>
      </c>
    </row>
    <row r="1676" spans="2:8" hidden="1" x14ac:dyDescent="0.35">
      <c r="B1676" t="s">
        <v>2726</v>
      </c>
      <c r="C1676" t="str">
        <f>VLOOKUP(B1676,NCE!$B$13:$H$1145,7,FALSE)</f>
        <v>Office 365 E1 Plus (No Teams)</v>
      </c>
      <c r="D1676">
        <f>VLOOKUP(B1676,NCE!$B$13:$N$1145,11,FALSE)</f>
        <v>108.12546816479401</v>
      </c>
      <c r="E1676" t="s">
        <v>894</v>
      </c>
      <c r="F1676" t="str">
        <f>IFERROR(VLOOKUP(B1676,NCE!$B$14:$J$1145,9,0),"")</f>
        <v>Monthly</v>
      </c>
      <c r="G1676" t="str">
        <f>IFERROR(VLOOKUP(B1676,NCE!B:K,8,FALSE),"")</f>
        <v>P1YM</v>
      </c>
      <c r="H1676" t="s">
        <v>12</v>
      </c>
    </row>
    <row r="1677" spans="2:8" hidden="1" x14ac:dyDescent="0.35">
      <c r="B1677" t="s">
        <v>2727</v>
      </c>
      <c r="C1677" t="str">
        <f>VLOOKUP(B1677,NCE!$B$13:$H$1145,7,FALSE)</f>
        <v>Office 365 E1 Plus</v>
      </c>
      <c r="D1677">
        <f>VLOOKUP(B1677,NCE!$B$13:$N$1145,11,FALSE)</f>
        <v>128.83426966292134</v>
      </c>
      <c r="E1677" t="s">
        <v>894</v>
      </c>
      <c r="F1677" t="str">
        <f>IFERROR(VLOOKUP(B1677,NCE!$B$14:$J$1145,9,0),"")</f>
        <v>Monthly</v>
      </c>
      <c r="G1677" t="str">
        <f>IFERROR(VLOOKUP(B1677,NCE!B:K,8,FALSE),"")</f>
        <v>P1YM</v>
      </c>
      <c r="H1677" t="s">
        <v>12</v>
      </c>
    </row>
    <row r="1678" spans="2:8" hidden="1" x14ac:dyDescent="0.35">
      <c r="B1678" t="s">
        <v>2728</v>
      </c>
      <c r="C1678" t="str">
        <f>VLOOKUP(B1678,NCE!$B$13:$H$1145,7,FALSE)</f>
        <v>Office 365 E1 Plus</v>
      </c>
      <c r="D1678">
        <f>VLOOKUP(B1678,NCE!$B$13:$N$1145,11,FALSE)</f>
        <v>1472.3932584269664</v>
      </c>
      <c r="E1678" t="s">
        <v>894</v>
      </c>
      <c r="F1678" t="str">
        <f>IFERROR(VLOOKUP(B1678,NCE!$B$14:$J$1145,9,0),"")</f>
        <v>Annual</v>
      </c>
      <c r="G1678" t="str">
        <f>IFERROR(VLOOKUP(B1678,NCE!B:K,8,FALSE),"")</f>
        <v>P1YA</v>
      </c>
      <c r="H1678" t="s">
        <v>12</v>
      </c>
    </row>
    <row r="1679" spans="2:8" hidden="1" x14ac:dyDescent="0.35">
      <c r="B1679" t="s">
        <v>2729</v>
      </c>
      <c r="C1679" t="str">
        <f>VLOOKUP(B1679,NCE!$B$13:$H$1145,7,FALSE)</f>
        <v>Office 365 E1 Plus (No Teams)</v>
      </c>
      <c r="D1679">
        <f>VLOOKUP(B1679,NCE!$B$13:$N$1145,11,FALSE)</f>
        <v>123.58426966292134</v>
      </c>
      <c r="E1679" t="s">
        <v>894</v>
      </c>
      <c r="F1679" t="str">
        <f>IFERROR(VLOOKUP(B1679,NCE!$B$14:$J$1145,9,0),"")</f>
        <v>Monthly</v>
      </c>
      <c r="G1679" t="str">
        <f>IFERROR(VLOOKUP(B1679,NCE!B:K,8,FALSE),"")</f>
        <v>P1MM</v>
      </c>
      <c r="H1679" t="s">
        <v>12</v>
      </c>
    </row>
    <row r="1680" spans="2:8" hidden="1" x14ac:dyDescent="0.35">
      <c r="B1680" t="s">
        <v>2730</v>
      </c>
      <c r="C1680" t="str">
        <f>VLOOKUP(B1680,NCE!$B$13:$H$1145,7,FALSE)</f>
        <v>Office 365 E1 Plus (No Teams)</v>
      </c>
      <c r="D1680">
        <f>VLOOKUP(B1680,NCE!$B$13:$N$1145,11,FALSE)</f>
        <v>1235.7752808988762</v>
      </c>
      <c r="E1680" t="s">
        <v>894</v>
      </c>
      <c r="F1680" t="str">
        <f>IFERROR(VLOOKUP(B1680,NCE!$B$14:$J$1145,9,0),"")</f>
        <v>Annual</v>
      </c>
      <c r="G1680" t="str">
        <f>IFERROR(VLOOKUP(B1680,NCE!B:K,8,FALSE),"")</f>
        <v>P1YA</v>
      </c>
      <c r="H1680" t="s">
        <v>12</v>
      </c>
    </row>
    <row r="1681" spans="2:8" hidden="1" x14ac:dyDescent="0.35">
      <c r="B1681" t="s">
        <v>2731</v>
      </c>
      <c r="C1681" t="str">
        <f>VLOOKUP(B1681,NCE!$B$13:$H$1145,7,FALSE)</f>
        <v>Office 365 E1 Plus</v>
      </c>
      <c r="D1681">
        <f>VLOOKUP(B1681,NCE!$B$13:$N$1145,11,FALSE)</f>
        <v>147.23595505617976</v>
      </c>
      <c r="E1681" t="s">
        <v>894</v>
      </c>
      <c r="F1681" t="str">
        <f>IFERROR(VLOOKUP(B1681,NCE!$B$14:$J$1145,9,0),"")</f>
        <v>Monthly</v>
      </c>
      <c r="G1681" t="str">
        <f>IFERROR(VLOOKUP(B1681,NCE!B:K,8,FALSE),"")</f>
        <v>P1MM</v>
      </c>
      <c r="H1681" t="s">
        <v>12</v>
      </c>
    </row>
    <row r="1682" spans="2:8" hidden="1" x14ac:dyDescent="0.35">
      <c r="B1682" t="s">
        <v>2736</v>
      </c>
      <c r="C1682" t="str">
        <f>VLOOKUP(B1682,Tabela6[[#All],[PN]:[Produto]],2,FALSE)</f>
        <v>Windows Server 2025 RMS CAL - 1 Device CAL - 1 year</v>
      </c>
      <c r="D1682">
        <f>VLOOKUP(B1682,Tabela6[[#All],[PN]:[Valor]],3,FALSE)</f>
        <v>179.36781609195404</v>
      </c>
      <c r="E1682" t="s">
        <v>157</v>
      </c>
      <c r="H1682" t="s">
        <v>12</v>
      </c>
    </row>
    <row r="1683" spans="2:8" hidden="1" x14ac:dyDescent="0.35">
      <c r="B1683" t="s">
        <v>2737</v>
      </c>
      <c r="C1683" t="str">
        <f>VLOOKUP(B1683,Tabela6[[#All],[PN]:[Produto]],2,FALSE)</f>
        <v>Windows Server 2025 RMS CAL - 1 Device CAL - 3 year</v>
      </c>
      <c r="D1683">
        <f>VLOOKUP(B1683,Tabela6[[#All],[PN]:[Valor]],3,FALSE)</f>
        <v>529.97701149425291</v>
      </c>
      <c r="E1683" t="s">
        <v>157</v>
      </c>
      <c r="H1683" t="s">
        <v>12</v>
      </c>
    </row>
    <row r="1684" spans="2:8" hidden="1" x14ac:dyDescent="0.35">
      <c r="B1684" t="s">
        <v>2738</v>
      </c>
      <c r="C1684" t="str">
        <f>VLOOKUP(B1684,Tabela6[[#All],[PN]:[Produto]],2,FALSE)</f>
        <v>Windows Server 2025 RMS CAL - 1 User CAL - 1 year</v>
      </c>
      <c r="D1684">
        <f>VLOOKUP(B1684,Tabela6[[#All],[PN]:[Valor]],3,FALSE)</f>
        <v>217.81609195402299</v>
      </c>
      <c r="E1684" t="s">
        <v>157</v>
      </c>
      <c r="H1684" t="s">
        <v>12</v>
      </c>
    </row>
    <row r="1685" spans="2:8" hidden="1" x14ac:dyDescent="0.35">
      <c r="B1685" t="s">
        <v>2739</v>
      </c>
      <c r="C1685" t="str">
        <f>VLOOKUP(B1685,Tabela6[[#All],[PN]:[Produto]],2,FALSE)</f>
        <v>Windows Server 2025 RMS CAL - 1 User CAL - 3 year</v>
      </c>
      <c r="D1685">
        <f>VLOOKUP(B1685,Tabela6[[#All],[PN]:[Valor]],3,FALSE)</f>
        <v>653.42528735632186</v>
      </c>
      <c r="E1685" t="s">
        <v>157</v>
      </c>
      <c r="H1685" t="s">
        <v>12</v>
      </c>
    </row>
    <row r="1686" spans="2:8" hidden="1" x14ac:dyDescent="0.35">
      <c r="B1686" t="s">
        <v>2740</v>
      </c>
      <c r="C1686" t="str">
        <f>VLOOKUP(B1686,Tabela6[[#All],[PN]:[Produto]],2,FALSE)</f>
        <v>Windows Server 2025 Remote Desktop Services - 1 User CAL 1 Year</v>
      </c>
      <c r="D1686">
        <f>VLOOKUP(B1686,Tabela6[[#All],[PN]:[Valor]],3,FALSE)</f>
        <v>780.39080459770116</v>
      </c>
      <c r="E1686" t="s">
        <v>157</v>
      </c>
      <c r="H1686" t="s">
        <v>12</v>
      </c>
    </row>
    <row r="1687" spans="2:8" hidden="1" x14ac:dyDescent="0.35">
      <c r="B1687" t="s">
        <v>2741</v>
      </c>
      <c r="C1687" t="str">
        <f>VLOOKUP(B1687,Tabela6[[#All],[PN]:[Produto]],2,FALSE)</f>
        <v>Windows Server 2025 Remote Desktop Services - 1 User CAL 3 Year</v>
      </c>
      <c r="D1687">
        <f>VLOOKUP(B1687,Tabela6[[#All],[PN]:[Valor]],3,FALSE)</f>
        <v>1735.505747126437</v>
      </c>
      <c r="E1687" t="s">
        <v>157</v>
      </c>
      <c r="H1687" t="s">
        <v>12</v>
      </c>
    </row>
    <row r="1688" spans="2:8" hidden="1" x14ac:dyDescent="0.35">
      <c r="B1688" t="s">
        <v>2742</v>
      </c>
      <c r="C1688" t="str">
        <f>VLOOKUP(B1688,Tabela6[[#All],[PN]:[Produto]],2,FALSE)</f>
        <v>Windows Server 2025 CAL - 1 Device CAL - 3 year</v>
      </c>
      <c r="D1688">
        <f>VLOOKUP(B1688,Tabela6[[#All],[PN]:[Valor]],3,FALSE)</f>
        <v>312.13793103448279</v>
      </c>
      <c r="E1688" t="s">
        <v>157</v>
      </c>
      <c r="H1688" t="s">
        <v>12</v>
      </c>
    </row>
    <row r="1689" spans="2:8" hidden="1" x14ac:dyDescent="0.35">
      <c r="B1689" t="s">
        <v>2743</v>
      </c>
      <c r="C1689" t="str">
        <f>VLOOKUP(B1689,Tabela6[[#All],[PN]:[Produto]],2,FALSE)</f>
        <v>Windows Server 2025 CAL - 1 Device CAL - 1 year</v>
      </c>
      <c r="D1689">
        <f>VLOOKUP(B1689,Tabela6[[#All],[PN]:[Valor]],3,FALSE)</f>
        <v>103.66666666666667</v>
      </c>
      <c r="E1689" t="s">
        <v>157</v>
      </c>
      <c r="H1689" t="s">
        <v>12</v>
      </c>
    </row>
    <row r="1690" spans="2:8" hidden="1" x14ac:dyDescent="0.35">
      <c r="B1690" t="s">
        <v>2744</v>
      </c>
      <c r="C1690" t="str">
        <f>VLOOKUP(B1690,Tabela6[[#All],[PN]:[Produto]],2,FALSE)</f>
        <v>Windows Server 2025 CAL - 1 User CAL - 1 year</v>
      </c>
      <c r="D1690">
        <f>VLOOKUP(B1690,Tabela6[[#All],[PN]:[Valor]],3,FALSE)</f>
        <v>122.31034482758621</v>
      </c>
      <c r="E1690" t="s">
        <v>157</v>
      </c>
      <c r="H1690" t="s">
        <v>12</v>
      </c>
    </row>
    <row r="1691" spans="2:8" hidden="1" x14ac:dyDescent="0.35">
      <c r="B1691" t="s">
        <v>2745</v>
      </c>
      <c r="C1691" t="str">
        <f>VLOOKUP(B1691,Tabela6[[#All],[PN]:[Produto]],2,FALSE)</f>
        <v>Windows Server 2025 CAL - 1 User CAL - 3 year</v>
      </c>
      <c r="D1691">
        <f>VLOOKUP(B1691,Tabela6[[#All],[PN]:[Valor]],3,FALSE)</f>
        <v>369.25287356321837</v>
      </c>
      <c r="E1691" t="s">
        <v>157</v>
      </c>
      <c r="H1691" t="s">
        <v>12</v>
      </c>
    </row>
    <row r="1692" spans="2:8" hidden="1" x14ac:dyDescent="0.35">
      <c r="B1692" t="s">
        <v>2746</v>
      </c>
      <c r="C1692" t="str">
        <f>VLOOKUP(B1692,Tabela6[[#All],[PN]:[Produto]],2,FALSE)</f>
        <v>Windows Server 2025 Datacenter - 2 Core License Pack 1 Year</v>
      </c>
      <c r="D1692">
        <f>VLOOKUP(B1692,Tabela6[[#All],[PN]:[Valor]],3,FALSE)</f>
        <v>4119.7586206896549</v>
      </c>
      <c r="E1692" t="s">
        <v>157</v>
      </c>
      <c r="H1692" t="s">
        <v>12</v>
      </c>
    </row>
    <row r="1693" spans="2:8" hidden="1" x14ac:dyDescent="0.35">
      <c r="B1693" t="s">
        <v>2747</v>
      </c>
      <c r="C1693" t="str">
        <f>VLOOKUP(B1693,Tabela6[[#All],[PN]:[Produto]],2,FALSE)</f>
        <v>Windows Server 2025 Datacenter - 8 Core License Pack 1 Year</v>
      </c>
      <c r="D1693">
        <f>VLOOKUP(B1693,Tabela6[[#All],[PN]:[Valor]],3,FALSE)</f>
        <v>16480.172413793105</v>
      </c>
      <c r="E1693" t="s">
        <v>157</v>
      </c>
      <c r="H1693" t="s">
        <v>12</v>
      </c>
    </row>
    <row r="1694" spans="2:8" hidden="1" x14ac:dyDescent="0.35">
      <c r="B1694" t="s">
        <v>2748</v>
      </c>
      <c r="C1694" t="str">
        <f>VLOOKUP(B1694,Tabela6[[#All],[PN]:[Produto]],2,FALSE)</f>
        <v>Windows Server 2025 Datacenter - 2 Core License Pack 3 Year</v>
      </c>
      <c r="D1694">
        <f>VLOOKUP(B1694,Tabela6[[#All],[PN]:[Valor]],3,FALSE)</f>
        <v>8611.045977011494</v>
      </c>
      <c r="E1694" t="s">
        <v>157</v>
      </c>
      <c r="H1694" t="s">
        <v>12</v>
      </c>
    </row>
    <row r="1695" spans="2:8" hidden="1" x14ac:dyDescent="0.35">
      <c r="B1695" t="s">
        <v>2749</v>
      </c>
      <c r="C1695" t="str">
        <f>VLOOKUP(B1695,Tabela6[[#All],[PN]:[Produto]],2,FALSE)</f>
        <v>Windows Server 2025 Datacenter - 8 Core License Pack 3 Year</v>
      </c>
      <c r="D1695">
        <f>VLOOKUP(B1695,Tabela6[[#All],[PN]:[Valor]],3,FALSE)</f>
        <v>34444.241379310348</v>
      </c>
      <c r="E1695" t="s">
        <v>157</v>
      </c>
      <c r="H1695" t="s">
        <v>12</v>
      </c>
    </row>
    <row r="1696" spans="2:8" hidden="1" x14ac:dyDescent="0.35">
      <c r="B1696" t="s">
        <v>2750</v>
      </c>
      <c r="C1696" t="str">
        <f>VLOOKUP(B1696,Tabela6[[#All],[PN]:[Produto]],2,FALSE)</f>
        <v>Windows Server 2025 Standard - 2 Core License Pack 3 Year</v>
      </c>
      <c r="D1696">
        <f>VLOOKUP(B1696,Tabela6[[#All],[PN]:[Valor]],3,FALSE)</f>
        <v>1513.022988505747</v>
      </c>
      <c r="E1696" t="s">
        <v>157</v>
      </c>
      <c r="H1696" t="s">
        <v>12</v>
      </c>
    </row>
    <row r="1697" spans="2:8" hidden="1" x14ac:dyDescent="0.35">
      <c r="B1697" t="s">
        <v>2751</v>
      </c>
      <c r="C1697" t="str">
        <f>VLOOKUP(B1697,Tabela6[[#All],[PN]:[Produto]],2,FALSE)</f>
        <v>Windows Server 2025 Standard - 8 Core License Pack 1 Year</v>
      </c>
      <c r="D1697">
        <f>VLOOKUP(B1697,Tabela6[[#All],[PN]:[Valor]],3,FALSE)</f>
        <v>2367.9540229885056</v>
      </c>
      <c r="E1697" t="s">
        <v>157</v>
      </c>
      <c r="H1697" t="s">
        <v>12</v>
      </c>
    </row>
    <row r="1698" spans="2:8" hidden="1" x14ac:dyDescent="0.35">
      <c r="B1698" t="s">
        <v>2752</v>
      </c>
      <c r="C1698" t="str">
        <f>VLOOKUP(B1698,Tabela6[[#All],[PN]:[Produto]],2,FALSE)</f>
        <v>Windows Server 2025 Standard - 2 Core License Pack 1 Year</v>
      </c>
      <c r="D1698">
        <f>VLOOKUP(B1698,Tabela6[[#All],[PN]:[Valor]],3,FALSE)</f>
        <v>591.68965517241372</v>
      </c>
      <c r="E1698" t="s">
        <v>157</v>
      </c>
      <c r="H1698" t="s">
        <v>12</v>
      </c>
    </row>
    <row r="1699" spans="2:8" hidden="1" x14ac:dyDescent="0.35">
      <c r="B1699" t="s">
        <v>2753</v>
      </c>
      <c r="C1699" t="str">
        <f>VLOOKUP(B1699,Tabela6[[#All],[PN]:[Produto]],2,FALSE)</f>
        <v>Windows Server 2025 Standard - 8 Core License Pack 3 Year</v>
      </c>
      <c r="D1699">
        <f>VLOOKUP(B1699,Tabela6[[#All],[PN]:[Valor]],3,FALSE)</f>
        <v>6061.4137931034484</v>
      </c>
      <c r="E1699" t="s">
        <v>157</v>
      </c>
      <c r="H1699" t="s">
        <v>12</v>
      </c>
    </row>
    <row r="1700" spans="2:8" hidden="1" x14ac:dyDescent="0.35">
      <c r="B1700" t="s">
        <v>2799</v>
      </c>
      <c r="C1700" t="str">
        <f>VLOOKUP(B1700,Tabela155[[#All],[PN]:[SkuTitle]],5,FALSE)</f>
        <v>Win Server DC Core Ext Security 2012 8 Core Y1 (October 2023-2024)</v>
      </c>
      <c r="D1700">
        <f>VLOOKUP(B1700,Tabela155[[#All],[PN]:[Valor]],6,FALSE)</f>
        <v>25909.617977528091</v>
      </c>
      <c r="E1700" t="s">
        <v>148</v>
      </c>
      <c r="H1700" t="s">
        <v>12</v>
      </c>
    </row>
    <row r="1701" spans="2:8" hidden="1" x14ac:dyDescent="0.35">
      <c r="B1701" t="s">
        <v>2803</v>
      </c>
      <c r="C1701" t="str">
        <f>VLOOKUP(B1701,Tabela155[[#All],[PN]:[SkuTitle]],5,FALSE)</f>
        <v>Win Server DC Core Ext Security 2012 2 Core Y1 (October 2023-2024)</v>
      </c>
      <c r="D1701">
        <f>VLOOKUP(B1701,Tabela155[[#All],[PN]:[Valor]],6,FALSE)</f>
        <v>6472.8539325842694</v>
      </c>
      <c r="E1701" t="s">
        <v>148</v>
      </c>
      <c r="H1701" t="s">
        <v>12</v>
      </c>
    </row>
    <row r="1702" spans="2:8" hidden="1" x14ac:dyDescent="0.35">
      <c r="B1702" t="s">
        <v>2805</v>
      </c>
      <c r="C1702" t="str">
        <f>VLOOKUP(B1702,Tabela155[[#All],[PN]:[SkuTitle]],5,FALSE)</f>
        <v>Win Server Std Core Ext Security 2012 8 Core Y1 (October 2023-2024)</v>
      </c>
      <c r="D1702">
        <f>VLOOKUP(B1702,Tabela155[[#All],[PN]:[Valor]],6,FALSE)</f>
        <v>4493.9887640449442</v>
      </c>
      <c r="E1702" t="s">
        <v>148</v>
      </c>
      <c r="H1702" t="s">
        <v>12</v>
      </c>
    </row>
    <row r="1703" spans="2:8" hidden="1" x14ac:dyDescent="0.35">
      <c r="B1703" t="s">
        <v>2809</v>
      </c>
      <c r="C1703" t="str">
        <f>VLOOKUP(B1703,Tabela155[[#All],[PN]:[SkuTitle]],5,FALSE)</f>
        <v>Win Server Std Core Ext Security 2012 2 Core Y1 (October 2023-2024)</v>
      </c>
      <c r="D1703">
        <f>VLOOKUP(B1703,Tabela155[[#All],[PN]:[Valor]],6,FALSE)</f>
        <v>1127.2022471910113</v>
      </c>
      <c r="E1703" t="s">
        <v>148</v>
      </c>
      <c r="H1703" t="s">
        <v>12</v>
      </c>
    </row>
    <row r="1704" spans="2:8" hidden="1" x14ac:dyDescent="0.35">
      <c r="B1704" t="s">
        <v>2811</v>
      </c>
      <c r="C1704" t="str">
        <f>VLOOKUP(B1704,Tabela155[[#All],[PN]:[SkuTitle]],5,FALSE)</f>
        <v>Windows 11 Enterprise LTSC 2024 Upgrade</v>
      </c>
      <c r="D1704">
        <f>VLOOKUP(B1704,Tabela155[[#All],[PN]:[Valor]],6,FALSE)</f>
        <v>2482.1123595505619</v>
      </c>
      <c r="E1704" t="s">
        <v>148</v>
      </c>
      <c r="H1704" t="s">
        <v>12</v>
      </c>
    </row>
    <row r="1705" spans="2:8" hidden="1" x14ac:dyDescent="0.35">
      <c r="B1705" t="s">
        <v>2814</v>
      </c>
      <c r="C1705" t="str">
        <f>VLOOKUP(B1705,Tabela155[[#All],[PN]:[SkuTitle]],5,FALSE)</f>
        <v>Windows 11 Enterprise N LTSC 2024 Upgrade</v>
      </c>
      <c r="D1705">
        <f>VLOOKUP(B1705,Tabela155[[#All],[PN]:[Valor]],6,FALSE)</f>
        <v>2482.1123595505619</v>
      </c>
      <c r="E1705" t="s">
        <v>148</v>
      </c>
      <c r="H1705" t="s">
        <v>12</v>
      </c>
    </row>
    <row r="1706" spans="2:8" hidden="1" x14ac:dyDescent="0.35">
      <c r="B1706" t="s">
        <v>2817</v>
      </c>
      <c r="C1706" t="str">
        <f>VLOOKUP(B1706,Tabela155[[#All],[PN]:[SkuTitle]],5,FALSE)</f>
        <v>Windows 11 IoT Enterprise LTSC 2024</v>
      </c>
      <c r="D1706">
        <f>VLOOKUP(B1706,Tabela155[[#All],[PN]:[Valor]],6,FALSE)</f>
        <v>2482.1123595505619</v>
      </c>
      <c r="E1706" t="s">
        <v>148</v>
      </c>
      <c r="H1706" t="s">
        <v>12</v>
      </c>
    </row>
    <row r="1707" spans="2:8" hidden="1" x14ac:dyDescent="0.35">
      <c r="B1707" t="s">
        <v>2820</v>
      </c>
      <c r="C1707" t="str">
        <f>VLOOKUP(B1707,Tabela155[[#All],[PN]:[SkuTitle]],5,FALSE)</f>
        <v>Windows Server 2025 Remote Desktop Services External Connector - License 1</v>
      </c>
      <c r="D1707">
        <f>VLOOKUP(B1707,Tabela155[[#All],[PN]:[Valor]],6,FALSE)</f>
        <v>147043.61797752811</v>
      </c>
      <c r="E1707" t="s">
        <v>148</v>
      </c>
      <c r="H1707" t="s">
        <v>12</v>
      </c>
    </row>
    <row r="1708" spans="2:8" hidden="1" x14ac:dyDescent="0.35">
      <c r="B1708" t="s">
        <v>2824</v>
      </c>
      <c r="C1708" t="str">
        <f>VLOOKUP(B1708,Tabela155[[#All],[PN]:[SkuTitle]],5,FALSE)</f>
        <v>Rights Management Services (RMS) 2025 CAL-1 Device</v>
      </c>
      <c r="D1708">
        <f>VLOOKUP(B1708,Tabela155[[#All],[PN]:[Valor]],6,FALSE)</f>
        <v>415.58426966292137</v>
      </c>
      <c r="E1708" t="s">
        <v>148</v>
      </c>
      <c r="H1708" t="s">
        <v>12</v>
      </c>
    </row>
    <row r="1709" spans="2:8" hidden="1" x14ac:dyDescent="0.35">
      <c r="B1709" t="s">
        <v>2828</v>
      </c>
      <c r="C1709" t="str">
        <f>VLOOKUP(B1709,Tabela155[[#All],[PN]:[SkuTitle]],5,FALSE)</f>
        <v>Rights Management Services (RMS) 2025 CAL- 1 User</v>
      </c>
      <c r="D1709">
        <f>VLOOKUP(B1709,Tabela155[[#All],[PN]:[Valor]],6,FALSE)</f>
        <v>536.28089887640454</v>
      </c>
      <c r="E1709" t="s">
        <v>148</v>
      </c>
      <c r="H1709" t="s">
        <v>12</v>
      </c>
    </row>
    <row r="1710" spans="2:8" hidden="1" x14ac:dyDescent="0.35">
      <c r="B1710" t="s">
        <v>2830</v>
      </c>
      <c r="C1710" t="str">
        <f>VLOOKUP(B1710,Tabela155[[#All],[PN]:[SkuTitle]],5,FALSE)</f>
        <v>Windows Server 2025 Remote Desktop Services - 1 Device CAL</v>
      </c>
      <c r="D1710">
        <f>VLOOKUP(B1710,Tabela155[[#All],[PN]:[Valor]],6,FALSE)</f>
        <v>1464.2134831460676</v>
      </c>
      <c r="E1710" t="s">
        <v>148</v>
      </c>
      <c r="H1710" t="s">
        <v>12</v>
      </c>
    </row>
    <row r="1711" spans="2:8" hidden="1" x14ac:dyDescent="0.35">
      <c r="B1711" t="s">
        <v>2834</v>
      </c>
      <c r="C1711" t="str">
        <f>VLOOKUP(B1711,Tabela155[[#All],[PN]:[SkuTitle]],5,FALSE)</f>
        <v>Windows Server 2025 Remote Desktop Services - 1 User CAL</v>
      </c>
      <c r="D1711">
        <f>VLOOKUP(B1711,Tabela155[[#All],[PN]:[Valor]],6,FALSE)</f>
        <v>1464.2134831460676</v>
      </c>
      <c r="E1711" t="s">
        <v>148</v>
      </c>
      <c r="H1711" t="s">
        <v>12</v>
      </c>
    </row>
    <row r="1712" spans="2:8" hidden="1" x14ac:dyDescent="0.35">
      <c r="B1712" t="s">
        <v>2836</v>
      </c>
      <c r="C1712" t="str">
        <f>VLOOKUP(B1712,Tabela155[[#All],[PN]:[SkuTitle]],5,FALSE)</f>
        <v>Windows Server 2025 - 1 User CAL</v>
      </c>
      <c r="D1712">
        <f>VLOOKUP(B1712,Tabela155[[#All],[PN]:[Valor]],6,FALSE)</f>
        <v>425.82022471910113</v>
      </c>
      <c r="E1712" t="s">
        <v>148</v>
      </c>
      <c r="H1712" t="s">
        <v>12</v>
      </c>
    </row>
    <row r="1713" spans="2:8" hidden="1" x14ac:dyDescent="0.35">
      <c r="B1713" t="s">
        <v>2840</v>
      </c>
      <c r="C1713" t="str">
        <f>VLOOKUP(B1713,Tabela155[[#All],[PN]:[SkuTitle]],5,FALSE)</f>
        <v>Windows Server 2025 - 1 Device CAL</v>
      </c>
      <c r="D1713">
        <f>VLOOKUP(B1713,Tabela155[[#All],[PN]:[Valor]],6,FALSE)</f>
        <v>332.46067415730334</v>
      </c>
      <c r="E1713" t="s">
        <v>148</v>
      </c>
      <c r="H1713" t="s">
        <v>12</v>
      </c>
    </row>
    <row r="1714" spans="2:8" hidden="1" x14ac:dyDescent="0.35">
      <c r="B1714" t="s">
        <v>2842</v>
      </c>
      <c r="C1714" t="str">
        <f>VLOOKUP(B1714,Tabela155[[#All],[PN]:[SkuTitle]],5,FALSE)</f>
        <v>Windows Server 2025 Datacenter - 16 Core</v>
      </c>
      <c r="D1714">
        <f>VLOOKUP(B1714,Tabela155[[#All],[PN]:[Valor]],6,FALSE)</f>
        <v>56987.280898876401</v>
      </c>
      <c r="E1714" t="s">
        <v>148</v>
      </c>
      <c r="H1714" t="s">
        <v>12</v>
      </c>
    </row>
    <row r="1715" spans="2:8" hidden="1" x14ac:dyDescent="0.35">
      <c r="B1715" t="s">
        <v>2846</v>
      </c>
      <c r="C1715" t="str">
        <f>VLOOKUP(B1715,Tabela155[[#All],[PN]:[SkuTitle]],5,FALSE)</f>
        <v>Windows Server 2025 Datacenter - 2 Core</v>
      </c>
      <c r="D1715">
        <f>VLOOKUP(B1715,Tabela155[[#All],[PN]:[Valor]],6,FALSE)</f>
        <v>7122.9887640449433</v>
      </c>
      <c r="E1715" t="s">
        <v>148</v>
      </c>
      <c r="H1715" t="s">
        <v>12</v>
      </c>
    </row>
    <row r="1716" spans="2:8" hidden="1" x14ac:dyDescent="0.35">
      <c r="B1716" t="s">
        <v>2848</v>
      </c>
      <c r="C1716" t="str">
        <f>VLOOKUP(B1716,Tabela155[[#All],[PN]:[SkuTitle]],5,FALSE)</f>
        <v>Windows Server 2025 Standard - 16 Core License Pack</v>
      </c>
      <c r="D1716">
        <f>VLOOKUP(B1716,Tabela155[[#All],[PN]:[Valor]],6,FALSE)</f>
        <v>9898.8539325842685</v>
      </c>
      <c r="E1716" t="s">
        <v>148</v>
      </c>
      <c r="H1716" t="s">
        <v>12</v>
      </c>
    </row>
    <row r="1717" spans="2:8" hidden="1" x14ac:dyDescent="0.35">
      <c r="B1717" t="s">
        <v>2852</v>
      </c>
      <c r="C1717" t="str">
        <f>VLOOKUP(B1717,Tabela155[[#All],[PN]:[SkuTitle]],5,FALSE)</f>
        <v>Windows Server 2025 Standard - 2 Core</v>
      </c>
      <c r="D1717">
        <f>VLOOKUP(B1717,Tabela155[[#All],[PN]:[Valor]],6,FALSE)</f>
        <v>1239.9213483146068</v>
      </c>
      <c r="E1717" t="s">
        <v>148</v>
      </c>
      <c r="H1717" t="s">
        <v>12</v>
      </c>
    </row>
    <row r="1718" spans="2:8" x14ac:dyDescent="0.35">
      <c r="B1718" t="s">
        <v>2854</v>
      </c>
      <c r="C1718" t="str">
        <f>VLOOKUP(B1718,Tabela15[[#All],[PN]:[SkuTitle]],5,FALSE)</f>
        <v>Windows Server 2025 Remote Desktop Services External Connector - License 1</v>
      </c>
      <c r="D1718">
        <f>VLOOKUP(B1718,Tabela15[[#All],[PN]:[Valor]],6,FALSE)</f>
        <v>36760.337078651683</v>
      </c>
      <c r="E1718" t="s">
        <v>148</v>
      </c>
      <c r="H1718" t="s">
        <v>1821</v>
      </c>
    </row>
    <row r="1719" spans="2:8" x14ac:dyDescent="0.35">
      <c r="B1719" t="s">
        <v>2855</v>
      </c>
      <c r="C1719" t="str">
        <f>VLOOKUP(B1719,Tabela15[[#All],[PN]:[SkuTitle]],5,FALSE)</f>
        <v>Rights Management Services (RMS) 2025 CAL-1 Device</v>
      </c>
      <c r="D1719">
        <f>VLOOKUP(B1719,Tabela15[[#All],[PN]:[Valor]],6,FALSE)</f>
        <v>103.6067415730337</v>
      </c>
      <c r="E1719" t="s">
        <v>148</v>
      </c>
      <c r="H1719" t="s">
        <v>1821</v>
      </c>
    </row>
    <row r="1720" spans="2:8" x14ac:dyDescent="0.35">
      <c r="B1720" t="s">
        <v>2856</v>
      </c>
      <c r="C1720" t="str">
        <f>VLOOKUP(B1720,Tabela15[[#All],[PN]:[SkuTitle]],5,FALSE)</f>
        <v>Rights Management Services (RMS) 2025 CAL- 1 User</v>
      </c>
      <c r="D1720">
        <f>VLOOKUP(B1720,Tabela15[[#All],[PN]:[Valor]],6,FALSE)</f>
        <v>133.2134831460674</v>
      </c>
      <c r="E1720" t="s">
        <v>148</v>
      </c>
      <c r="H1720" t="s">
        <v>1821</v>
      </c>
    </row>
    <row r="1721" spans="2:8" x14ac:dyDescent="0.35">
      <c r="B1721" t="s">
        <v>2857</v>
      </c>
      <c r="C1721" t="str">
        <f>VLOOKUP(B1721,Tabela15[[#All],[PN]:[SkuTitle]],5,FALSE)</f>
        <v>Windows Server 2025 Remote Desktop Services - 1 Device CAL</v>
      </c>
      <c r="D1721">
        <f>VLOOKUP(B1721,Tabela15[[#All],[PN]:[Valor]],6,FALSE)</f>
        <v>292.61797752808991</v>
      </c>
      <c r="E1721" t="s">
        <v>148</v>
      </c>
      <c r="H1721" t="s">
        <v>1821</v>
      </c>
    </row>
    <row r="1722" spans="2:8" x14ac:dyDescent="0.35">
      <c r="B1722" t="s">
        <v>2858</v>
      </c>
      <c r="C1722" t="str">
        <f>VLOOKUP(B1722,Tabela15[[#All],[PN]:[SkuTitle]],5,FALSE)</f>
        <v>Windows Server 2025 Remote Desktop Services - 1 User CAL</v>
      </c>
      <c r="D1722">
        <f>VLOOKUP(B1722,Tabela15[[#All],[PN]:[Valor]],6,FALSE)</f>
        <v>292.61797752808991</v>
      </c>
      <c r="E1722" t="s">
        <v>148</v>
      </c>
      <c r="H1722" t="s">
        <v>1821</v>
      </c>
    </row>
    <row r="1723" spans="2:8" x14ac:dyDescent="0.35">
      <c r="B1723" t="s">
        <v>2859</v>
      </c>
      <c r="C1723" t="str">
        <f>VLOOKUP(B1723,Tabela15[[#All],[PN]:[SkuTitle]],5,FALSE)</f>
        <v>Windows Server 2025 - 1 User CAL</v>
      </c>
      <c r="D1723">
        <f>VLOOKUP(B1723,Tabela15[[#All],[PN]:[Valor]],6,FALSE)</f>
        <v>105.88764044943819</v>
      </c>
      <c r="E1723" t="s">
        <v>148</v>
      </c>
      <c r="H1723" t="s">
        <v>1821</v>
      </c>
    </row>
    <row r="1724" spans="2:8" x14ac:dyDescent="0.35">
      <c r="B1724" t="s">
        <v>2860</v>
      </c>
      <c r="C1724" t="str">
        <f>VLOOKUP(B1724,Tabela15[[#All],[PN]:[SkuTitle]],5,FALSE)</f>
        <v>Windows Server 2025 - 1 Device CAL</v>
      </c>
      <c r="D1724">
        <f>VLOOKUP(B1724,Tabela15[[#All],[PN]:[Valor]],6,FALSE)</f>
        <v>83.123595505617985</v>
      </c>
      <c r="E1724" t="s">
        <v>148</v>
      </c>
      <c r="H1724" t="s">
        <v>1821</v>
      </c>
    </row>
    <row r="1725" spans="2:8" x14ac:dyDescent="0.35">
      <c r="B1725" t="s">
        <v>2861</v>
      </c>
      <c r="C1725" t="str">
        <f>VLOOKUP(B1725,Tabela15[[#All],[PN]:[SkuTitle]],5,FALSE)</f>
        <v>Windows Server 2025 Datacenter - 16 Core</v>
      </c>
      <c r="D1725">
        <f>VLOOKUP(B1725,Tabela15[[#All],[PN]:[Valor]],6,FALSE)</f>
        <v>14245.977528089887</v>
      </c>
      <c r="E1725" t="s">
        <v>148</v>
      </c>
      <c r="H1725" t="s">
        <v>1821</v>
      </c>
    </row>
    <row r="1726" spans="2:8" x14ac:dyDescent="0.35">
      <c r="B1726" t="s">
        <v>2862</v>
      </c>
      <c r="C1726" t="str">
        <f>VLOOKUP(B1726,Tabela15[[#All],[PN]:[SkuTitle]],5,FALSE)</f>
        <v>Windows Server 2025 Datacenter - 2 Core</v>
      </c>
      <c r="D1726">
        <f>VLOOKUP(B1726,Tabela15[[#All],[PN]:[Valor]],6,FALSE)</f>
        <v>1780.7415730337077</v>
      </c>
      <c r="E1726" t="s">
        <v>148</v>
      </c>
      <c r="H1726" t="s">
        <v>1821</v>
      </c>
    </row>
    <row r="1727" spans="2:8" x14ac:dyDescent="0.35">
      <c r="B1727" t="s">
        <v>2863</v>
      </c>
      <c r="C1727" t="str">
        <f>VLOOKUP(B1727,Tabela15[[#All],[PN]:[SkuTitle]],5,FALSE)</f>
        <v>Windows Server 2025 Standard - 16 Core License Pack</v>
      </c>
      <c r="D1727">
        <f>VLOOKUP(B1727,Tabela15[[#All],[PN]:[Valor]],6,FALSE)</f>
        <v>2474.1348314606739</v>
      </c>
      <c r="E1727" t="s">
        <v>148</v>
      </c>
      <c r="H1727" t="s">
        <v>1821</v>
      </c>
    </row>
    <row r="1728" spans="2:8" x14ac:dyDescent="0.35">
      <c r="B1728" t="s">
        <v>2864</v>
      </c>
      <c r="C1728" t="str">
        <f>VLOOKUP(B1728,Tabela15[[#All],[PN]:[SkuTitle]],5,FALSE)</f>
        <v>Windows Server 2025 Standard - 2 Core</v>
      </c>
      <c r="D1728">
        <f>VLOOKUP(B1728,Tabela15[[#All],[PN]:[Valor]],6,FALSE)</f>
        <v>309.69662921348316</v>
      </c>
      <c r="E1728" t="s">
        <v>148</v>
      </c>
      <c r="H1728" t="s">
        <v>1821</v>
      </c>
    </row>
    <row r="1729" spans="2:8" hidden="1" x14ac:dyDescent="0.35">
      <c r="B1729" t="s">
        <v>2865</v>
      </c>
      <c r="C1729" t="str">
        <f>VLOOKUP(B1729,NCE!$B$13:$H$1145,7,FALSE)</f>
        <v>Microsoft 365 Copilot</v>
      </c>
      <c r="D1729">
        <f>VLOOKUP(B1729,NCE!$B$13:$N$1145,11,FALSE)</f>
        <v>217.46910112359549</v>
      </c>
      <c r="E1729" t="s">
        <v>894</v>
      </c>
      <c r="F1729" t="str">
        <f>IFERROR(VLOOKUP(B1729,NCE!$B$14:$J$1145,9,0),"")</f>
        <v>Monthly</v>
      </c>
      <c r="G1729" t="str">
        <f>IFERROR(VLOOKUP(B1729,NCE!B:K,8,FALSE),"")</f>
        <v>P1YM</v>
      </c>
      <c r="H1729" t="s">
        <v>12</v>
      </c>
    </row>
    <row r="1730" spans="2:8" hidden="1" x14ac:dyDescent="0.35">
      <c r="B1730" t="s">
        <v>2866</v>
      </c>
      <c r="C1730" t="str">
        <f>VLOOKUP(B1730,NCE!$B$13:$H$1145,7,FALSE)</f>
        <v>10-Year Audit Log Retention Add On for FLW</v>
      </c>
      <c r="D1730">
        <f>VLOOKUP(B1730,NCE!$B$13:$N$1145,11,FALSE)</f>
        <v>9.8988764044943824</v>
      </c>
      <c r="E1730" t="s">
        <v>894</v>
      </c>
      <c r="F1730" t="str">
        <f>IFERROR(VLOOKUP(B1730,NCE!$B$14:$J$1145,9,0),"")</f>
        <v>Monthly</v>
      </c>
      <c r="G1730" t="str">
        <f>IFERROR(VLOOKUP(B1730,NCE!B:K,8,FALSE),"")</f>
        <v>P1MM</v>
      </c>
      <c r="H1730" t="s">
        <v>12</v>
      </c>
    </row>
    <row r="1731" spans="2:8" hidden="1" x14ac:dyDescent="0.35">
      <c r="B1731" t="s">
        <v>2867</v>
      </c>
      <c r="C1731" t="str">
        <f>VLOOKUP(B1731,NCE!$B$13:$H$1145,7,FALSE)</f>
        <v>10-Year Audit Log Retention Add On for FLW</v>
      </c>
      <c r="D1731">
        <f>VLOOKUP(B1731,NCE!$B$13:$N$1145,11,FALSE)</f>
        <v>99.011235955056179</v>
      </c>
      <c r="E1731" t="s">
        <v>894</v>
      </c>
      <c r="F1731" t="str">
        <f>IFERROR(VLOOKUP(B1731,NCE!$B$14:$J$1145,9,0),"")</f>
        <v>Annual</v>
      </c>
      <c r="G1731" t="str">
        <f>IFERROR(VLOOKUP(B1731,NCE!B:K,8,FALSE),"")</f>
        <v>P1YA</v>
      </c>
      <c r="H1731" t="s">
        <v>12</v>
      </c>
    </row>
    <row r="1732" spans="2:8" hidden="1" x14ac:dyDescent="0.35">
      <c r="B1732" t="s">
        <v>2868</v>
      </c>
      <c r="C1732" t="str">
        <f>VLOOKUP(B1732,NCE!$B$13:$H$1145,7,FALSE)</f>
        <v>10-Year Audit Log Retention Add On for FLW</v>
      </c>
      <c r="D1732">
        <f>VLOOKUP(B1732,NCE!$B$13:$N$1145,11,FALSE)</f>
        <v>8.6666666666666661</v>
      </c>
      <c r="E1732" t="s">
        <v>894</v>
      </c>
      <c r="F1732" t="str">
        <f>IFERROR(VLOOKUP(B1732,NCE!$B$14:$J$1145,9,0),"")</f>
        <v>Monthly</v>
      </c>
      <c r="G1732" t="str">
        <f>IFERROR(VLOOKUP(B1732,NCE!B:K,8,FALSE),"")</f>
        <v>P1YM</v>
      </c>
      <c r="H1732" t="s">
        <v>12</v>
      </c>
    </row>
    <row r="1733" spans="2:8" hidden="1" x14ac:dyDescent="0.35">
      <c r="B1733" t="s">
        <v>2869</v>
      </c>
      <c r="C1733" t="str">
        <f>VLOOKUP(B1733,NCE!$B$13:$H$1145,7,FALSE)</f>
        <v>Cross-tenant user data migration</v>
      </c>
      <c r="D1733">
        <f>VLOOKUP(B1733,NCE!$B$13:$N$1145,11,FALSE)</f>
        <v>92.584269662921358</v>
      </c>
      <c r="E1733" t="s">
        <v>894</v>
      </c>
      <c r="F1733" t="str">
        <f>IFERROR(VLOOKUP(B1733,NCE!$B$14:$J$1145,9,0),"")</f>
        <v>Annual</v>
      </c>
      <c r="G1733" t="str">
        <f>IFERROR(VLOOKUP(B1733,NCE!B:K,8,FALSE),"")</f>
        <v>P1YA</v>
      </c>
      <c r="H1733" t="s">
        <v>12</v>
      </c>
    </row>
    <row r="1734" spans="2:8" hidden="1" x14ac:dyDescent="0.35">
      <c r="B1734" t="s">
        <v>2870</v>
      </c>
      <c r="C1734" t="str">
        <f>VLOOKUP(B1734,NCE!$B$13:$H$1145,7,FALSE)</f>
        <v>Dynamics 365 Contact Center Add-on for Customer Service Enterprise</v>
      </c>
      <c r="D1734">
        <f>VLOOKUP(B1734,NCE!$B$13:$N$1145,11,FALSE)</f>
        <v>621.22471910112358</v>
      </c>
      <c r="E1734" t="s">
        <v>894</v>
      </c>
      <c r="F1734" t="str">
        <f>IFERROR(VLOOKUP(B1734,NCE!$B$14:$J$1145,9,0),"")</f>
        <v>Monthly</v>
      </c>
      <c r="G1734" t="str">
        <f>IFERROR(VLOOKUP(B1734,NCE!B:K,8,FALSE),"")</f>
        <v>P1MM</v>
      </c>
      <c r="H1734" t="s">
        <v>12</v>
      </c>
    </row>
    <row r="1735" spans="2:8" hidden="1" x14ac:dyDescent="0.35">
      <c r="B1735" t="s">
        <v>2871</v>
      </c>
      <c r="C1735" t="str">
        <f>VLOOKUP(B1735,NCE!$B$13:$H$1145,7,FALSE)</f>
        <v>Dynamics 365 Contact Center</v>
      </c>
      <c r="D1735">
        <f>VLOOKUP(B1735,NCE!$B$13:$N$1145,11,FALSE)</f>
        <v>7592.6179775280898</v>
      </c>
      <c r="E1735" t="s">
        <v>894</v>
      </c>
      <c r="F1735" t="str">
        <f>IFERROR(VLOOKUP(B1735,NCE!$B$14:$J$1145,9,0),"")</f>
        <v>Annual</v>
      </c>
      <c r="G1735" t="str">
        <f>IFERROR(VLOOKUP(B1735,NCE!B:K,8,FALSE),"")</f>
        <v>P1YA</v>
      </c>
      <c r="H1735" t="s">
        <v>12</v>
      </c>
    </row>
    <row r="1736" spans="2:8" hidden="1" x14ac:dyDescent="0.35">
      <c r="B1736" t="s">
        <v>2872</v>
      </c>
      <c r="C1736" t="str">
        <f>VLOOKUP(B1736,NCE!$B$13:$H$1145,7,FALSE)</f>
        <v>Dynamics 365 Contact Center</v>
      </c>
      <c r="D1736">
        <f>VLOOKUP(B1736,NCE!$B$13:$N$1145,11,FALSE)</f>
        <v>759.25842696629218</v>
      </c>
      <c r="E1736" t="s">
        <v>894</v>
      </c>
      <c r="F1736" t="str">
        <f>IFERROR(VLOOKUP(B1736,NCE!$B$14:$J$1145,9,0),"")</f>
        <v>Monthly</v>
      </c>
      <c r="G1736" t="str">
        <f>IFERROR(VLOOKUP(B1736,NCE!B:K,8,FALSE),"")</f>
        <v>P1MM</v>
      </c>
      <c r="H1736" t="s">
        <v>12</v>
      </c>
    </row>
    <row r="1737" spans="2:8" hidden="1" x14ac:dyDescent="0.35">
      <c r="B1737" t="s">
        <v>2873</v>
      </c>
      <c r="C1737" t="str">
        <f>VLOOKUP(B1737,NCE!$B$13:$H$1145,7,FALSE)</f>
        <v>Dynamics 365 Contact Center</v>
      </c>
      <c r="D1737">
        <f>VLOOKUP(B1737,NCE!$B$13:$N$1145,11,FALSE)</f>
        <v>664.35767790262173</v>
      </c>
      <c r="E1737" t="s">
        <v>894</v>
      </c>
      <c r="F1737" t="str">
        <f>IFERROR(VLOOKUP(B1737,NCE!$B$14:$J$1145,9,0),"")</f>
        <v>Monthly</v>
      </c>
      <c r="G1737" t="str">
        <f>IFERROR(VLOOKUP(B1737,NCE!B:K,8,FALSE),"")</f>
        <v>P1YM</v>
      </c>
      <c r="H1737" t="s">
        <v>12</v>
      </c>
    </row>
    <row r="1738" spans="2:8" hidden="1" x14ac:dyDescent="0.35">
      <c r="B1738" t="s">
        <v>2874</v>
      </c>
      <c r="C1738" t="str">
        <f>VLOOKUP(B1738,NCE!$B$13:$H$1145,7,FALSE)</f>
        <v>Dynamics 365 Contact Center Add-on for Customer Service Enterprise</v>
      </c>
      <c r="D1738">
        <f>VLOOKUP(B1738,NCE!$B$13:$N$1145,11,FALSE)</f>
        <v>543.57397003745314</v>
      </c>
      <c r="E1738" t="s">
        <v>894</v>
      </c>
      <c r="F1738" t="str">
        <f>IFERROR(VLOOKUP(B1738,NCE!$B$14:$J$1145,9,0),"")</f>
        <v>Monthly</v>
      </c>
      <c r="G1738" t="str">
        <f>IFERROR(VLOOKUP(B1738,NCE!B:K,8,FALSE),"")</f>
        <v>P1YM</v>
      </c>
      <c r="H1738" t="s">
        <v>12</v>
      </c>
    </row>
    <row r="1739" spans="2:8" hidden="1" x14ac:dyDescent="0.35">
      <c r="B1739" t="s">
        <v>2875</v>
      </c>
      <c r="C1739" t="str">
        <f>VLOOKUP(B1739,NCE!$B$13:$H$1145,7,FALSE)</f>
        <v>Dynamics 365 Contact Center Add-on for Customer Service Enterprise</v>
      </c>
      <c r="D1739">
        <f>VLOOKUP(B1739,NCE!$B$13:$N$1145,11,FALSE)</f>
        <v>6212.2471910112354</v>
      </c>
      <c r="E1739" t="s">
        <v>894</v>
      </c>
      <c r="F1739" t="str">
        <f>IFERROR(VLOOKUP(B1739,NCE!$B$14:$J$1145,9,0),"")</f>
        <v>Annual</v>
      </c>
      <c r="G1739" t="str">
        <f>IFERROR(VLOOKUP(B1739,NCE!B:K,8,FALSE),"")</f>
        <v>P1YA</v>
      </c>
      <c r="H1739" t="s">
        <v>12</v>
      </c>
    </row>
    <row r="1740" spans="2:8" hidden="1" x14ac:dyDescent="0.35">
      <c r="B1740" t="s">
        <v>2876</v>
      </c>
      <c r="C1740" t="str">
        <f>VLOOKUP(B1740,NCE!$B$13:$H$1145,7,FALSE)</f>
        <v>Dynamics 365 Contact Center Digital</v>
      </c>
      <c r="D1740">
        <f>VLOOKUP(B1740,NCE!$B$13:$N$1145,11,FALSE)</f>
        <v>655.70786516853934</v>
      </c>
      <c r="E1740" t="s">
        <v>894</v>
      </c>
      <c r="F1740" t="str">
        <f>IFERROR(VLOOKUP(B1740,NCE!$B$14:$J$1145,9,0),"")</f>
        <v>Monthly</v>
      </c>
      <c r="G1740" t="str">
        <f>IFERROR(VLOOKUP(B1740,NCE!B:K,8,FALSE),"")</f>
        <v>P1MM</v>
      </c>
      <c r="H1740" t="s">
        <v>12</v>
      </c>
    </row>
    <row r="1741" spans="2:8" hidden="1" x14ac:dyDescent="0.35">
      <c r="B1741" t="s">
        <v>2877</v>
      </c>
      <c r="C1741" t="str">
        <f>VLOOKUP(B1741,NCE!$B$13:$H$1145,7,FALSE)</f>
        <v>Dynamics 365 Contact Center Digital Add-on for Customer Service Enterprise</v>
      </c>
      <c r="D1741">
        <f>VLOOKUP(B1741,NCE!$B$13:$N$1145,11,FALSE)</f>
        <v>452.95505617977528</v>
      </c>
      <c r="E1741" t="s">
        <v>894</v>
      </c>
      <c r="F1741" t="str">
        <f>IFERROR(VLOOKUP(B1741,NCE!$B$14:$J$1145,9,0),"")</f>
        <v>Monthly</v>
      </c>
      <c r="G1741" t="str">
        <f>IFERROR(VLOOKUP(B1741,NCE!B:K,8,FALSE),"")</f>
        <v>P1YM</v>
      </c>
      <c r="H1741" t="s">
        <v>12</v>
      </c>
    </row>
    <row r="1742" spans="2:8" hidden="1" x14ac:dyDescent="0.35">
      <c r="B1742" t="s">
        <v>2878</v>
      </c>
      <c r="C1742" t="str">
        <f>VLOOKUP(B1742,NCE!$B$13:$H$1145,7,FALSE)</f>
        <v>Dynamics 365 Contact Center Digital</v>
      </c>
      <c r="D1742">
        <f>VLOOKUP(B1742,NCE!$B$13:$N$1145,11,FALSE)</f>
        <v>6557.0337078651683</v>
      </c>
      <c r="E1742" t="s">
        <v>894</v>
      </c>
      <c r="F1742" t="str">
        <f>IFERROR(VLOOKUP(B1742,NCE!$B$14:$J$1145,9,0),"")</f>
        <v>Annual</v>
      </c>
      <c r="G1742" t="str">
        <f>IFERROR(VLOOKUP(B1742,NCE!B:K,8,FALSE),"")</f>
        <v>P1YA</v>
      </c>
      <c r="H1742" t="s">
        <v>12</v>
      </c>
    </row>
    <row r="1743" spans="2:8" hidden="1" x14ac:dyDescent="0.35">
      <c r="B1743" t="s">
        <v>2879</v>
      </c>
      <c r="C1743" t="str">
        <f>VLOOKUP(B1743,NCE!$B$13:$H$1145,7,FALSE)</f>
        <v>Dynamics 365 Contact Center Digital</v>
      </c>
      <c r="D1743">
        <f>VLOOKUP(B1743,NCE!$B$13:$N$1145,11,FALSE)</f>
        <v>573.73970037453182</v>
      </c>
      <c r="E1743" t="s">
        <v>894</v>
      </c>
      <c r="F1743" t="str">
        <f>IFERROR(VLOOKUP(B1743,NCE!$B$14:$J$1145,9,0),"")</f>
        <v>Monthly</v>
      </c>
      <c r="G1743" t="str">
        <f>IFERROR(VLOOKUP(B1743,NCE!B:K,8,FALSE),"")</f>
        <v>P1YM</v>
      </c>
      <c r="H1743" t="s">
        <v>12</v>
      </c>
    </row>
    <row r="1744" spans="2:8" hidden="1" x14ac:dyDescent="0.35">
      <c r="B1744" t="s">
        <v>2880</v>
      </c>
      <c r="C1744" t="str">
        <f>VLOOKUP(B1744,NCE!$B$13:$H$1145,7,FALSE)</f>
        <v>Dynamics 365 Contact Center Digital Add-on for Customer Service Enterprise</v>
      </c>
      <c r="D1744">
        <f>VLOOKUP(B1744,NCE!$B$13:$N$1145,11,FALSE)</f>
        <v>517.67415730337075</v>
      </c>
      <c r="E1744" t="s">
        <v>894</v>
      </c>
      <c r="F1744" t="str">
        <f>IFERROR(VLOOKUP(B1744,NCE!$B$14:$J$1145,9,0),"")</f>
        <v>Monthly</v>
      </c>
      <c r="G1744" t="str">
        <f>IFERROR(VLOOKUP(B1744,NCE!B:K,8,FALSE),"")</f>
        <v>P1MM</v>
      </c>
      <c r="H1744" t="s">
        <v>12</v>
      </c>
    </row>
    <row r="1745" spans="2:8" hidden="1" x14ac:dyDescent="0.35">
      <c r="B1745" t="s">
        <v>2881</v>
      </c>
      <c r="C1745" t="str">
        <f>VLOOKUP(B1745,NCE!$B$13:$H$1145,7,FALSE)</f>
        <v>Dynamics 365 Contact Center Digital Add-on for Customer Service Enterprise</v>
      </c>
      <c r="D1745">
        <f>VLOOKUP(B1745,NCE!$B$13:$N$1145,11,FALSE)</f>
        <v>5176.6741573033705</v>
      </c>
      <c r="E1745" t="s">
        <v>894</v>
      </c>
      <c r="F1745" t="str">
        <f>IFERROR(VLOOKUP(B1745,NCE!$B$14:$J$1145,9,0),"")</f>
        <v>Annual</v>
      </c>
      <c r="G1745" t="str">
        <f>IFERROR(VLOOKUP(B1745,NCE!B:K,8,FALSE),"")</f>
        <v>P1YA</v>
      </c>
      <c r="H1745" t="s">
        <v>12</v>
      </c>
    </row>
    <row r="1746" spans="2:8" hidden="1" x14ac:dyDescent="0.35">
      <c r="B1746" t="s">
        <v>2882</v>
      </c>
      <c r="C1746" t="str">
        <f>VLOOKUP(B1746,NCE!$B$13:$H$1145,7,FALSE)</f>
        <v>Dynamics 365 Contact Center Voice Add-on for Customer Service Enterprise</v>
      </c>
      <c r="D1746">
        <f>VLOOKUP(B1746,NCE!$B$13:$N$1145,11,FALSE)</f>
        <v>5176.6741573033705</v>
      </c>
      <c r="E1746" t="s">
        <v>894</v>
      </c>
      <c r="F1746" t="str">
        <f>IFERROR(VLOOKUP(B1746,NCE!$B$14:$J$1145,9,0),"")</f>
        <v>Annual</v>
      </c>
      <c r="G1746" t="str">
        <f>IFERROR(VLOOKUP(B1746,NCE!B:K,8,FALSE),"")</f>
        <v>P1YA</v>
      </c>
      <c r="H1746" t="s">
        <v>12</v>
      </c>
    </row>
    <row r="1747" spans="2:8" hidden="1" x14ac:dyDescent="0.35">
      <c r="B1747" t="s">
        <v>2883</v>
      </c>
      <c r="C1747" t="str">
        <f>VLOOKUP(B1747,NCE!$B$13:$H$1145,7,FALSE)</f>
        <v>Dynamics 365 Contact Center Voice</v>
      </c>
      <c r="D1747">
        <f>VLOOKUP(B1747,NCE!$B$13:$N$1145,11,FALSE)</f>
        <v>655.70786516853934</v>
      </c>
      <c r="E1747" t="s">
        <v>894</v>
      </c>
      <c r="F1747" t="str">
        <f>IFERROR(VLOOKUP(B1747,NCE!$B$14:$J$1145,9,0),"")</f>
        <v>Monthly</v>
      </c>
      <c r="G1747" t="str">
        <f>IFERROR(VLOOKUP(B1747,NCE!B:K,8,FALSE),"")</f>
        <v>P1MM</v>
      </c>
      <c r="H1747" t="s">
        <v>12</v>
      </c>
    </row>
    <row r="1748" spans="2:8" hidden="1" x14ac:dyDescent="0.35">
      <c r="B1748" t="s">
        <v>2884</v>
      </c>
      <c r="C1748" t="str">
        <f>VLOOKUP(B1748,NCE!$B$13:$H$1145,7,FALSE)</f>
        <v>Dynamics 365 Contact Center Voice Add-on for Customer Service Enterprise</v>
      </c>
      <c r="D1748">
        <f>VLOOKUP(B1748,NCE!$B$13:$N$1145,11,FALSE)</f>
        <v>517.67415730337075</v>
      </c>
      <c r="E1748" t="s">
        <v>894</v>
      </c>
      <c r="F1748" t="str">
        <f>IFERROR(VLOOKUP(B1748,NCE!$B$14:$J$1145,9,0),"")</f>
        <v>Monthly</v>
      </c>
      <c r="G1748" t="str">
        <f>IFERROR(VLOOKUP(B1748,NCE!B:K,8,FALSE),"")</f>
        <v>P1MM</v>
      </c>
      <c r="H1748" t="s">
        <v>12</v>
      </c>
    </row>
    <row r="1749" spans="2:8" hidden="1" x14ac:dyDescent="0.35">
      <c r="B1749" t="s">
        <v>2885</v>
      </c>
      <c r="C1749" t="str">
        <f>VLOOKUP(B1749,NCE!$B$13:$H$1145,7,FALSE)</f>
        <v>Dynamics 365 Contact Center Voice</v>
      </c>
      <c r="D1749">
        <f>VLOOKUP(B1749,NCE!$B$13:$N$1145,11,FALSE)</f>
        <v>6557.0337078651683</v>
      </c>
      <c r="E1749" t="s">
        <v>894</v>
      </c>
      <c r="F1749" t="str">
        <f>IFERROR(VLOOKUP(B1749,NCE!$B$14:$J$1145,9,0),"")</f>
        <v>Annual</v>
      </c>
      <c r="G1749" t="str">
        <f>IFERROR(VLOOKUP(B1749,NCE!B:K,8,FALSE),"")</f>
        <v>P1YA</v>
      </c>
      <c r="H1749" t="s">
        <v>12</v>
      </c>
    </row>
    <row r="1750" spans="2:8" hidden="1" x14ac:dyDescent="0.35">
      <c r="B1750" t="s">
        <v>2886</v>
      </c>
      <c r="C1750" t="str">
        <f>VLOOKUP(B1750,NCE!$B$13:$H$1145,7,FALSE)</f>
        <v>Dynamics 365 Contact Center Voice</v>
      </c>
      <c r="D1750">
        <f>VLOOKUP(B1750,NCE!$B$13:$N$1145,11,FALSE)</f>
        <v>573.73970037453182</v>
      </c>
      <c r="E1750" t="s">
        <v>894</v>
      </c>
      <c r="F1750" t="str">
        <f>IFERROR(VLOOKUP(B1750,NCE!$B$14:$J$1145,9,0),"")</f>
        <v>Monthly</v>
      </c>
      <c r="G1750" t="str">
        <f>IFERROR(VLOOKUP(B1750,NCE!B:K,8,FALSE),"")</f>
        <v>P1YM</v>
      </c>
      <c r="H1750" t="s">
        <v>12</v>
      </c>
    </row>
    <row r="1751" spans="2:8" hidden="1" x14ac:dyDescent="0.35">
      <c r="B1751" t="s">
        <v>2887</v>
      </c>
      <c r="C1751" t="str">
        <f>VLOOKUP(B1751,NCE!$B$13:$H$1145,7,FALSE)</f>
        <v>Dynamics 365 Contact Center Voice Add-on for Customer Service Enterprise</v>
      </c>
      <c r="D1751">
        <f>VLOOKUP(B1751,NCE!$B$13:$N$1145,11,FALSE)</f>
        <v>452.95505617977528</v>
      </c>
      <c r="E1751" t="s">
        <v>894</v>
      </c>
      <c r="F1751" t="str">
        <f>IFERROR(VLOOKUP(B1751,NCE!$B$14:$J$1145,9,0),"")</f>
        <v>Monthly</v>
      </c>
      <c r="G1751" t="str">
        <f>IFERROR(VLOOKUP(B1751,NCE!B:K,8,FALSE),"")</f>
        <v>P1YM</v>
      </c>
      <c r="H1751" t="s">
        <v>12</v>
      </c>
    </row>
    <row r="1752" spans="2:8" hidden="1" x14ac:dyDescent="0.35">
      <c r="B1752" t="s">
        <v>1491</v>
      </c>
      <c r="C1752" t="str">
        <f>VLOOKUP(B1752,NCE!$B$13:$H$1145,7,FALSE)</f>
        <v>Dynamics 365 Customer Insights</v>
      </c>
      <c r="D1752">
        <f>VLOOKUP(B1752,NCE!$B$13:$N$1145,11,FALSE)</f>
        <v>11734.685393258427</v>
      </c>
      <c r="E1752" t="s">
        <v>894</v>
      </c>
      <c r="F1752" t="str">
        <f>IFERROR(VLOOKUP(B1752,NCE!$B$14:$J$1145,9,0),"")</f>
        <v>Monthly</v>
      </c>
      <c r="G1752" t="str">
        <f>IFERROR(VLOOKUP(B1752,NCE!B:K,8,FALSE),"")</f>
        <v>P1MM</v>
      </c>
      <c r="H1752" t="s">
        <v>12</v>
      </c>
    </row>
    <row r="1753" spans="2:8" hidden="1" x14ac:dyDescent="0.35">
      <c r="B1753" t="s">
        <v>1503</v>
      </c>
      <c r="C1753" t="str">
        <f>VLOOKUP(B1753,NCE!$B$13:$H$1145,7,FALSE)</f>
        <v>Dynamics 365 Customer Insights Data T2 Unified People</v>
      </c>
      <c r="D1753">
        <f>VLOOKUP(B1753,NCE!$B$13:$N$1145,11,FALSE)</f>
        <v>103540.7191011236</v>
      </c>
      <c r="E1753" t="s">
        <v>894</v>
      </c>
      <c r="F1753" t="str">
        <f>IFERROR(VLOOKUP(B1753,NCE!$B$14:$J$1145,9,0),"")</f>
        <v>Annual</v>
      </c>
      <c r="G1753" t="str">
        <f>IFERROR(VLOOKUP(B1753,NCE!B:K,8,FALSE),"")</f>
        <v>P1YA</v>
      </c>
      <c r="H1753" t="s">
        <v>12</v>
      </c>
    </row>
    <row r="1754" spans="2:8" hidden="1" x14ac:dyDescent="0.35">
      <c r="B1754" t="s">
        <v>1515</v>
      </c>
      <c r="C1754" t="str">
        <f>VLOOKUP(B1754,NCE!$B$13:$H$1145,7,FALSE)</f>
        <v>Dynamics 365 Customer Insights Attach</v>
      </c>
      <c r="D1754">
        <f>VLOOKUP(B1754,NCE!$B$13:$N$1145,11,FALSE)</f>
        <v>6039.8426966292136</v>
      </c>
      <c r="E1754" t="s">
        <v>894</v>
      </c>
      <c r="F1754" t="str">
        <f>IFERROR(VLOOKUP(B1754,NCE!$B$14:$J$1145,9,0),"")</f>
        <v>Monthly</v>
      </c>
      <c r="G1754" t="str">
        <f>IFERROR(VLOOKUP(B1754,NCE!B:K,8,FALSE),"")</f>
        <v>P1YM</v>
      </c>
      <c r="H1754" t="s">
        <v>12</v>
      </c>
    </row>
    <row r="1755" spans="2:8" hidden="1" x14ac:dyDescent="0.35">
      <c r="B1755" t="s">
        <v>1488</v>
      </c>
      <c r="C1755" t="str">
        <f>VLOOKUP(B1755,NCE!$B$13:$H$1145,7,FALSE)</f>
        <v>Dynamics 365 Customer Insights Journeys T1 Interacted People</v>
      </c>
      <c r="D1755">
        <f>VLOOKUP(B1755,NCE!$B$13:$N$1145,11,FALSE)</f>
        <v>1725.640449438202</v>
      </c>
      <c r="E1755" t="s">
        <v>894</v>
      </c>
      <c r="F1755" t="str">
        <f>IFERROR(VLOOKUP(B1755,NCE!$B$14:$J$1145,9,0),"")</f>
        <v>Monthly</v>
      </c>
      <c r="G1755" t="str">
        <f>IFERROR(VLOOKUP(B1755,NCE!B:K,8,FALSE),"")</f>
        <v>P1MM</v>
      </c>
      <c r="H1755" t="s">
        <v>12</v>
      </c>
    </row>
    <row r="1756" spans="2:8" hidden="1" x14ac:dyDescent="0.35">
      <c r="B1756" t="s">
        <v>1505</v>
      </c>
      <c r="C1756" t="str">
        <f>VLOOKUP(B1756,NCE!$B$13:$H$1145,7,FALSE)</f>
        <v>Dynamics 365 Customer Insights</v>
      </c>
      <c r="D1756">
        <f>VLOOKUP(B1756,NCE!$B$13:$N$1145,11,FALSE)</f>
        <v>117346.79775280898</v>
      </c>
      <c r="E1756" t="s">
        <v>894</v>
      </c>
      <c r="F1756" t="str">
        <f>IFERROR(VLOOKUP(B1756,NCE!$B$14:$J$1145,9,0),"")</f>
        <v>Annual</v>
      </c>
      <c r="G1756" t="str">
        <f>IFERROR(VLOOKUP(B1756,NCE!B:K,8,FALSE),"")</f>
        <v>P1YA</v>
      </c>
      <c r="H1756" t="s">
        <v>12</v>
      </c>
    </row>
    <row r="1757" spans="2:8" hidden="1" x14ac:dyDescent="0.35">
      <c r="B1757" t="s">
        <v>1510</v>
      </c>
      <c r="C1757" t="str">
        <f>VLOOKUP(B1757,NCE!$B$13:$H$1145,7,FALSE)</f>
        <v>Dynamics 365 Customer Insights Journeys T1 Interacted People</v>
      </c>
      <c r="D1757">
        <f>VLOOKUP(B1757,NCE!$B$13:$N$1145,11,FALSE)</f>
        <v>1509.9372659176031</v>
      </c>
      <c r="E1757" t="s">
        <v>894</v>
      </c>
      <c r="F1757" t="str">
        <f>IFERROR(VLOOKUP(B1757,NCE!$B$14:$J$1145,9,0),"")</f>
        <v>Monthly</v>
      </c>
      <c r="G1757" t="str">
        <f>IFERROR(VLOOKUP(B1757,NCE!B:K,8,FALSE),"")</f>
        <v>P1YM</v>
      </c>
      <c r="H1757" t="s">
        <v>12</v>
      </c>
    </row>
    <row r="1758" spans="2:8" hidden="1" x14ac:dyDescent="0.35">
      <c r="B1758" t="s">
        <v>1511</v>
      </c>
      <c r="C1758" t="str">
        <f>VLOOKUP(B1758,NCE!$B$13:$H$1145,7,FALSE)</f>
        <v>Dynamics 365 Customer Insights Data T2 Unified People</v>
      </c>
      <c r="D1758">
        <f>VLOOKUP(B1758,NCE!$B$13:$N$1145,11,FALSE)</f>
        <v>9059.8099250936339</v>
      </c>
      <c r="E1758" t="s">
        <v>894</v>
      </c>
      <c r="F1758" t="str">
        <f>IFERROR(VLOOKUP(B1758,NCE!$B$14:$J$1145,9,0),"")</f>
        <v>Monthly</v>
      </c>
      <c r="G1758" t="str">
        <f>IFERROR(VLOOKUP(B1758,NCE!B:K,8,FALSE),"")</f>
        <v>P1YM</v>
      </c>
      <c r="H1758" t="s">
        <v>12</v>
      </c>
    </row>
    <row r="1759" spans="2:8" hidden="1" x14ac:dyDescent="0.35">
      <c r="B1759" t="s">
        <v>1508</v>
      </c>
      <c r="C1759" t="str">
        <f>VLOOKUP(B1759,NCE!$B$13:$H$1145,7,FALSE)</f>
        <v>Dynamics 365 Customer Insights Attach</v>
      </c>
      <c r="D1759">
        <f>VLOOKUP(B1759,NCE!$B$13:$N$1145,11,FALSE)</f>
        <v>69026.741573033709</v>
      </c>
      <c r="E1759" t="s">
        <v>894</v>
      </c>
      <c r="F1759" t="str">
        <f>IFERROR(VLOOKUP(B1759,NCE!$B$14:$J$1145,9,0),"")</f>
        <v>Annual</v>
      </c>
      <c r="G1759" t="str">
        <f>IFERROR(VLOOKUP(B1759,NCE!B:K,8,FALSE),"")</f>
        <v>P1YA</v>
      </c>
      <c r="H1759" t="s">
        <v>12</v>
      </c>
    </row>
    <row r="1760" spans="2:8" hidden="1" x14ac:dyDescent="0.35">
      <c r="B1760" t="s">
        <v>1502</v>
      </c>
      <c r="C1760" t="str">
        <f>VLOOKUP(B1760,NCE!$B$13:$H$1145,7,FALSE)</f>
        <v>Dynamics 365 Customer Insights Journeys T1 Interacted People</v>
      </c>
      <c r="D1760">
        <f>VLOOKUP(B1760,NCE!$B$13:$N$1145,11,FALSE)</f>
        <v>17256.393258426968</v>
      </c>
      <c r="E1760" t="s">
        <v>894</v>
      </c>
      <c r="F1760" t="str">
        <f>IFERROR(VLOOKUP(B1760,NCE!$B$14:$J$1145,9,0),"")</f>
        <v>Annual</v>
      </c>
      <c r="G1760" t="str">
        <f>IFERROR(VLOOKUP(B1760,NCE!B:K,8,FALSE),"")</f>
        <v>P1YA</v>
      </c>
      <c r="H1760" t="s">
        <v>12</v>
      </c>
    </row>
    <row r="1761" spans="2:8" hidden="1" x14ac:dyDescent="0.35">
      <c r="B1761" t="s">
        <v>1489</v>
      </c>
      <c r="C1761" t="str">
        <f>VLOOKUP(B1761,NCE!$B$13:$H$1145,7,FALSE)</f>
        <v>Dynamics 365 Customer Insights Data T2 Unified People</v>
      </c>
      <c r="D1761">
        <f>VLOOKUP(B1761,NCE!$B$13:$N$1145,11,FALSE)</f>
        <v>10354.078651685391</v>
      </c>
      <c r="E1761" t="s">
        <v>894</v>
      </c>
      <c r="F1761" t="str">
        <f>IFERROR(VLOOKUP(B1761,NCE!$B$14:$J$1145,9,0),"")</f>
        <v>Monthly</v>
      </c>
      <c r="G1761" t="str">
        <f>IFERROR(VLOOKUP(B1761,NCE!B:K,8,FALSE),"")</f>
        <v>P1MM</v>
      </c>
      <c r="H1761" t="s">
        <v>12</v>
      </c>
    </row>
    <row r="1762" spans="2:8" hidden="1" x14ac:dyDescent="0.35">
      <c r="B1762" t="s">
        <v>1512</v>
      </c>
      <c r="C1762" t="str">
        <f>VLOOKUP(B1762,NCE!$B$13:$H$1145,7,FALSE)</f>
        <v>Dynamics 365 Customer Insights</v>
      </c>
      <c r="D1762">
        <f>VLOOKUP(B1762,NCE!$B$13:$N$1145,11,FALSE)</f>
        <v>10267.847378277153</v>
      </c>
      <c r="E1762" t="s">
        <v>894</v>
      </c>
      <c r="F1762" t="str">
        <f>IFERROR(VLOOKUP(B1762,NCE!$B$14:$J$1145,9,0),"")</f>
        <v>Monthly</v>
      </c>
      <c r="G1762" t="str">
        <f>IFERROR(VLOOKUP(B1762,NCE!B:K,8,FALSE),"")</f>
        <v>P1YM</v>
      </c>
      <c r="H1762" t="s">
        <v>12</v>
      </c>
    </row>
    <row r="1763" spans="2:8" hidden="1" x14ac:dyDescent="0.35">
      <c r="B1763" t="s">
        <v>1494</v>
      </c>
      <c r="C1763" t="str">
        <f>VLOOKUP(B1763,NCE!$B$13:$H$1145,7,FALSE)</f>
        <v>Dynamics 365 Customer Insights Attach</v>
      </c>
      <c r="D1763">
        <f>VLOOKUP(B1763,NCE!$B$13:$N$1145,11,FALSE)</f>
        <v>6902.6741573033705</v>
      </c>
      <c r="E1763" t="s">
        <v>894</v>
      </c>
      <c r="F1763" t="str">
        <f>IFERROR(VLOOKUP(B1763,NCE!$B$14:$J$1145,9,0),"")</f>
        <v>Monthly</v>
      </c>
      <c r="G1763" t="str">
        <f>IFERROR(VLOOKUP(B1763,NCE!B:K,8,FALSE),"")</f>
        <v>P1MM</v>
      </c>
      <c r="H1763" t="s">
        <v>12</v>
      </c>
    </row>
    <row r="1764" spans="2:8" hidden="1" x14ac:dyDescent="0.35">
      <c r="B1764" t="s">
        <v>2888</v>
      </c>
      <c r="C1764" t="str">
        <f>VLOOKUP(B1764,NCE!$B$13:$H$1145,7,FALSE)</f>
        <v>Dynamics 365 Customer Service Premium</v>
      </c>
      <c r="D1764">
        <f>VLOOKUP(B1764,NCE!$B$13:$N$1145,11,FALSE)</f>
        <v>1177.7509363295878</v>
      </c>
      <c r="E1764" t="s">
        <v>894</v>
      </c>
      <c r="F1764" t="str">
        <f>IFERROR(VLOOKUP(B1764,NCE!$B$14:$J$1145,9,0),"")</f>
        <v>Monthly</v>
      </c>
      <c r="G1764" t="str">
        <f>IFERROR(VLOOKUP(B1764,NCE!B:K,8,FALSE),"")</f>
        <v>P1YM</v>
      </c>
      <c r="H1764" t="s">
        <v>12</v>
      </c>
    </row>
    <row r="1765" spans="2:8" hidden="1" x14ac:dyDescent="0.35">
      <c r="B1765" t="s">
        <v>2889</v>
      </c>
      <c r="C1765" t="str">
        <f>VLOOKUP(B1765,NCE!$B$13:$H$1145,7,FALSE)</f>
        <v>Dynamics 365 Customer Service Premium</v>
      </c>
      <c r="D1765">
        <f>VLOOKUP(B1765,NCE!$B$13:$N$1145,11,FALSE)</f>
        <v>1346.0112359550562</v>
      </c>
      <c r="E1765" t="s">
        <v>894</v>
      </c>
      <c r="F1765" t="str">
        <f>IFERROR(VLOOKUP(B1765,NCE!$B$14:$J$1145,9,0),"")</f>
        <v>Monthly</v>
      </c>
      <c r="G1765" t="str">
        <f>IFERROR(VLOOKUP(B1765,NCE!B:K,8,FALSE),"")</f>
        <v>P1MM</v>
      </c>
      <c r="H1765" t="s">
        <v>12</v>
      </c>
    </row>
    <row r="1766" spans="2:8" hidden="1" x14ac:dyDescent="0.35">
      <c r="B1766" t="s">
        <v>2890</v>
      </c>
      <c r="C1766" t="str">
        <f>VLOOKUP(B1766,NCE!$B$13:$H$1145,7,FALSE)</f>
        <v>Dynamics 365 Customer Service Premium</v>
      </c>
      <c r="D1766">
        <f>VLOOKUP(B1766,NCE!$B$13:$N$1145,11,FALSE)</f>
        <v>13460.078651685393</v>
      </c>
      <c r="E1766" t="s">
        <v>894</v>
      </c>
      <c r="F1766" t="str">
        <f>IFERROR(VLOOKUP(B1766,NCE!$B$14:$J$1145,9,0),"")</f>
        <v>Annual</v>
      </c>
      <c r="G1766" t="str">
        <f>IFERROR(VLOOKUP(B1766,NCE!B:K,8,FALSE),"")</f>
        <v>P1YA</v>
      </c>
      <c r="H1766" t="s">
        <v>12</v>
      </c>
    </row>
    <row r="1767" spans="2:8" hidden="1" x14ac:dyDescent="0.35">
      <c r="B1767" t="s">
        <v>2891</v>
      </c>
      <c r="C1767" t="str">
        <f>VLOOKUP(B1767,NCE!$B$13:$H$1145,7,FALSE)</f>
        <v>Dynamics 365 Customer Voice</v>
      </c>
      <c r="D1767">
        <f>VLOOKUP(B1767,NCE!$B$13:$N$1145,11,FALSE)</f>
        <v>13804.876404494382</v>
      </c>
      <c r="E1767" t="s">
        <v>894</v>
      </c>
      <c r="F1767" t="str">
        <f>IFERROR(VLOOKUP(B1767,NCE!$B$14:$J$1145,9,0),"")</f>
        <v>Annual</v>
      </c>
      <c r="G1767" t="str">
        <f>IFERROR(VLOOKUP(B1767,NCE!B:K,8,FALSE),"")</f>
        <v>P1YA</v>
      </c>
      <c r="H1767" t="s">
        <v>12</v>
      </c>
    </row>
    <row r="1768" spans="2:8" hidden="1" x14ac:dyDescent="0.35">
      <c r="B1768" t="s">
        <v>2892</v>
      </c>
      <c r="C1768" t="str">
        <f>VLOOKUP(B1768,NCE!$B$13:$H$1145,7,FALSE)</f>
        <v>Dynamics 365 Customer Voice</v>
      </c>
      <c r="D1768">
        <f>VLOOKUP(B1768,NCE!$B$13:$N$1145,11,FALSE)</f>
        <v>1380.4831460674159</v>
      </c>
      <c r="E1768" t="s">
        <v>894</v>
      </c>
      <c r="F1768" t="str">
        <f>IFERROR(VLOOKUP(B1768,NCE!$B$14:$J$1145,9,0),"")</f>
        <v>Monthly</v>
      </c>
      <c r="G1768" t="str">
        <f>IFERROR(VLOOKUP(B1768,NCE!B:K,8,FALSE),"")</f>
        <v>P1MM</v>
      </c>
      <c r="H1768" t="s">
        <v>12</v>
      </c>
    </row>
    <row r="1769" spans="2:8" hidden="1" x14ac:dyDescent="0.35">
      <c r="B1769" t="s">
        <v>2893</v>
      </c>
      <c r="C1769" t="str">
        <f>VLOOKUP(B1769,NCE!$B$13:$H$1145,7,FALSE)</f>
        <v>Dynamics 365 Customer Voice</v>
      </c>
      <c r="D1769">
        <f>VLOOKUP(B1769,NCE!$B$13:$N$1145,11,FALSE)</f>
        <v>1207.9307116104869</v>
      </c>
      <c r="E1769" t="s">
        <v>894</v>
      </c>
      <c r="F1769" t="str">
        <f>IFERROR(VLOOKUP(B1769,NCE!$B$14:$J$1145,9,0),"")</f>
        <v>Monthly</v>
      </c>
      <c r="G1769" t="str">
        <f>IFERROR(VLOOKUP(B1769,NCE!B:K,8,FALSE),"")</f>
        <v>P1YM</v>
      </c>
      <c r="H1769" t="s">
        <v>12</v>
      </c>
    </row>
    <row r="1770" spans="2:8" hidden="1" x14ac:dyDescent="0.35">
      <c r="B1770" t="s">
        <v>2894</v>
      </c>
      <c r="C1770" t="str">
        <f>VLOOKUP(B1770,NCE!$B$13:$H$1145,7,FALSE)</f>
        <v>Dynamics 365 Supply Chain Management Premium</v>
      </c>
      <c r="D1770">
        <f>VLOOKUP(B1770,NCE!$B$13:$N$1145,11,FALSE)</f>
        <v>1932.7415730337079</v>
      </c>
      <c r="E1770" t="s">
        <v>894</v>
      </c>
      <c r="F1770" t="str">
        <f>IFERROR(VLOOKUP(B1770,NCE!$B$14:$J$1145,9,0),"")</f>
        <v>Monthly</v>
      </c>
      <c r="G1770" t="str">
        <f>IFERROR(VLOOKUP(B1770,NCE!B:K,8,FALSE),"")</f>
        <v>P1MM</v>
      </c>
      <c r="H1770" t="s">
        <v>12</v>
      </c>
    </row>
    <row r="1771" spans="2:8" hidden="1" x14ac:dyDescent="0.35">
      <c r="B1771" t="s">
        <v>2895</v>
      </c>
      <c r="C1771" t="str">
        <f>VLOOKUP(B1771,NCE!$B$13:$H$1145,7,FALSE)</f>
        <v>Microsoft Cloud PKI for FLW</v>
      </c>
      <c r="D1771">
        <f>VLOOKUP(B1771,NCE!$B$13:$N$1145,11,FALSE)</f>
        <v>8.6666666666666661</v>
      </c>
      <c r="E1771" t="s">
        <v>894</v>
      </c>
      <c r="F1771" t="str">
        <f>IFERROR(VLOOKUP(B1771,NCE!$B$14:$J$1145,9,0),"")</f>
        <v>Monthly</v>
      </c>
      <c r="G1771" t="str">
        <f>IFERROR(VLOOKUP(B1771,NCE!B:K,8,FALSE),"")</f>
        <v>P1YM</v>
      </c>
      <c r="H1771" t="s">
        <v>12</v>
      </c>
    </row>
    <row r="1772" spans="2:8" hidden="1" x14ac:dyDescent="0.35">
      <c r="B1772" t="s">
        <v>2896</v>
      </c>
      <c r="C1772" t="str">
        <f>VLOOKUP(B1772,NCE!$B$13:$H$1145,7,FALSE)</f>
        <v>Microsoft Cloud PKI for FLW</v>
      </c>
      <c r="D1772">
        <f>VLOOKUP(B1772,NCE!$B$13:$N$1145,11,FALSE)</f>
        <v>99.011235955056179</v>
      </c>
      <c r="E1772" t="s">
        <v>894</v>
      </c>
      <c r="F1772" t="str">
        <f>IFERROR(VLOOKUP(B1772,NCE!$B$14:$J$1145,9,0),"")</f>
        <v>Annual</v>
      </c>
      <c r="G1772" t="str">
        <f>IFERROR(VLOOKUP(B1772,NCE!B:K,8,FALSE),"")</f>
        <v>P1YA</v>
      </c>
      <c r="H1772" t="s">
        <v>12</v>
      </c>
    </row>
    <row r="1773" spans="2:8" hidden="1" x14ac:dyDescent="0.35">
      <c r="B1773" t="s">
        <v>2897</v>
      </c>
      <c r="C1773" t="str">
        <f>VLOOKUP(B1773,NCE!$B$13:$H$1145,7,FALSE)</f>
        <v>Microsoft Cloud PKI for FLW</v>
      </c>
      <c r="D1773">
        <f>VLOOKUP(B1773,NCE!$B$13:$N$1145,11,FALSE)</f>
        <v>9.8988764044943824</v>
      </c>
      <c r="E1773" t="s">
        <v>894</v>
      </c>
      <c r="F1773" t="str">
        <f>IFERROR(VLOOKUP(B1773,NCE!$B$14:$J$1145,9,0),"")</f>
        <v>Monthly</v>
      </c>
      <c r="G1773" t="str">
        <f>IFERROR(VLOOKUP(B1773,NCE!B:K,8,FALSE),"")</f>
        <v>P1MM</v>
      </c>
      <c r="H1773" t="s">
        <v>12</v>
      </c>
    </row>
    <row r="1774" spans="2:8" hidden="1" x14ac:dyDescent="0.35">
      <c r="B1774" t="s">
        <v>2898</v>
      </c>
      <c r="C1774" t="str">
        <f>VLOOKUP(B1774,NCE!$B$13:$H$1145,7,FALSE)</f>
        <v>Microsoft Defender for Cloud Apps F1</v>
      </c>
      <c r="D1774">
        <f>VLOOKUP(B1774,NCE!$B$13:$N$1145,11,FALSE)</f>
        <v>17.606741573033709</v>
      </c>
      <c r="E1774" t="s">
        <v>894</v>
      </c>
      <c r="F1774" t="str">
        <f>IFERROR(VLOOKUP(B1774,NCE!$B$14:$J$1145,9,0),"")</f>
        <v>Monthly</v>
      </c>
      <c r="G1774" t="str">
        <f>IFERROR(VLOOKUP(B1774,NCE!B:K,8,FALSE),"")</f>
        <v>P1MM</v>
      </c>
      <c r="H1774" t="s">
        <v>12</v>
      </c>
    </row>
    <row r="1775" spans="2:8" hidden="1" x14ac:dyDescent="0.35">
      <c r="B1775" t="s">
        <v>2899</v>
      </c>
      <c r="C1775" t="str">
        <f>VLOOKUP(B1775,NCE!$B$13:$H$1145,7,FALSE)</f>
        <v>Microsoft Defender for Cloud Apps F1</v>
      </c>
      <c r="D1775">
        <f>VLOOKUP(B1775,NCE!$B$13:$N$1145,11,FALSE)</f>
        <v>15.417602996254681</v>
      </c>
      <c r="E1775" t="s">
        <v>894</v>
      </c>
      <c r="F1775" t="str">
        <f>IFERROR(VLOOKUP(B1775,NCE!$B$14:$J$1145,9,0),"")</f>
        <v>Monthly</v>
      </c>
      <c r="G1775" t="str">
        <f>IFERROR(VLOOKUP(B1775,NCE!B:K,8,FALSE),"")</f>
        <v>P1YM</v>
      </c>
      <c r="H1775" t="s">
        <v>12</v>
      </c>
    </row>
    <row r="1776" spans="2:8" hidden="1" x14ac:dyDescent="0.35">
      <c r="B1776" t="s">
        <v>2900</v>
      </c>
      <c r="C1776" t="str">
        <f>VLOOKUP(B1776,NCE!$B$13:$H$1145,7,FALSE)</f>
        <v>Microsoft Defender for Cloud Apps F1</v>
      </c>
      <c r="D1776">
        <f>VLOOKUP(B1776,NCE!$B$13:$N$1145,11,FALSE)</f>
        <v>176.16853932584269</v>
      </c>
      <c r="E1776" t="s">
        <v>894</v>
      </c>
      <c r="F1776" t="str">
        <f>IFERROR(VLOOKUP(B1776,NCE!$B$14:$J$1145,9,0),"")</f>
        <v>Annual</v>
      </c>
      <c r="G1776" t="str">
        <f>IFERROR(VLOOKUP(B1776,NCE!B:K,8,FALSE),"")</f>
        <v>P1YA</v>
      </c>
      <c r="H1776" t="s">
        <v>12</v>
      </c>
    </row>
    <row r="1777" spans="2:8" hidden="1" x14ac:dyDescent="0.35">
      <c r="B1777" t="s">
        <v>2901</v>
      </c>
      <c r="C1777" t="str">
        <f>VLOOKUP(B1777,NCE!$B$13:$H$1145,7,FALSE)</f>
        <v>Microsoft Defender for Endpoint F1</v>
      </c>
      <c r="D1777">
        <f>VLOOKUP(B1777,NCE!$B$13:$N$1145,11,FALSE)</f>
        <v>12.940074906367039</v>
      </c>
      <c r="E1777" t="s">
        <v>894</v>
      </c>
      <c r="F1777" t="str">
        <f>IFERROR(VLOOKUP(B1777,NCE!$B$14:$J$1145,9,0),"")</f>
        <v>Monthly</v>
      </c>
      <c r="G1777" t="str">
        <f>IFERROR(VLOOKUP(B1777,NCE!B:K,8,FALSE),"")</f>
        <v>P1YM</v>
      </c>
      <c r="H1777" t="s">
        <v>12</v>
      </c>
    </row>
    <row r="1778" spans="2:8" hidden="1" x14ac:dyDescent="0.35">
      <c r="B1778" t="s">
        <v>2902</v>
      </c>
      <c r="C1778" t="str">
        <f>VLOOKUP(B1778,NCE!$B$13:$H$1145,7,FALSE)</f>
        <v>Microsoft Defender for Endpoint F1</v>
      </c>
      <c r="D1778">
        <f>VLOOKUP(B1778,NCE!$B$13:$N$1145,11,FALSE)</f>
        <v>14.786516853932584</v>
      </c>
      <c r="E1778" t="s">
        <v>894</v>
      </c>
      <c r="F1778" t="str">
        <f>IFERROR(VLOOKUP(B1778,NCE!$B$14:$J$1145,9,0),"")</f>
        <v>Monthly</v>
      </c>
      <c r="G1778" t="str">
        <f>IFERROR(VLOOKUP(B1778,NCE!B:K,8,FALSE),"")</f>
        <v>P1MM</v>
      </c>
      <c r="H1778" t="s">
        <v>12</v>
      </c>
    </row>
    <row r="1779" spans="2:8" hidden="1" x14ac:dyDescent="0.35">
      <c r="B1779" t="s">
        <v>2903</v>
      </c>
      <c r="C1779" t="str">
        <f>VLOOKUP(B1779,NCE!$B$13:$H$1145,7,FALSE)</f>
        <v>Microsoft Defender for Endpoint F1</v>
      </c>
      <c r="D1779">
        <f>VLOOKUP(B1779,NCE!$B$13:$N$1145,11,FALSE)</f>
        <v>147.87640449438203</v>
      </c>
      <c r="E1779" t="s">
        <v>894</v>
      </c>
      <c r="F1779" t="str">
        <f>IFERROR(VLOOKUP(B1779,NCE!$B$14:$J$1145,9,0),"")</f>
        <v>Annual</v>
      </c>
      <c r="G1779" t="str">
        <f>IFERROR(VLOOKUP(B1779,NCE!B:K,8,FALSE),"")</f>
        <v>P1YA</v>
      </c>
      <c r="H1779" t="s">
        <v>12</v>
      </c>
    </row>
    <row r="1780" spans="2:8" hidden="1" x14ac:dyDescent="0.35">
      <c r="B1780" t="s">
        <v>2904</v>
      </c>
      <c r="C1780" t="str">
        <f>VLOOKUP(B1780,NCE!$B$13:$H$1145,7,FALSE)</f>
        <v>Microsoft Defender for Endpoint F2</v>
      </c>
      <c r="D1780">
        <f>VLOOKUP(B1780,NCE!$B$13:$N$1145,11,FALSE)</f>
        <v>22.502808988764045</v>
      </c>
      <c r="E1780" t="s">
        <v>894</v>
      </c>
      <c r="F1780" t="str">
        <f>IFERROR(VLOOKUP(B1780,NCE!$B$14:$J$1145,9,0),"")</f>
        <v>Monthly</v>
      </c>
      <c r="G1780" t="str">
        <f>IFERROR(VLOOKUP(B1780,NCE!B:K,8,FALSE),"")</f>
        <v>P1YM</v>
      </c>
      <c r="H1780" t="s">
        <v>12</v>
      </c>
    </row>
    <row r="1781" spans="2:8" hidden="1" x14ac:dyDescent="0.35">
      <c r="B1781" t="s">
        <v>2905</v>
      </c>
      <c r="C1781" t="str">
        <f>VLOOKUP(B1781,NCE!$B$13:$H$1145,7,FALSE)</f>
        <v>Microsoft Defender for Endpoint F2</v>
      </c>
      <c r="D1781">
        <f>VLOOKUP(B1781,NCE!$B$13:$N$1145,11,FALSE)</f>
        <v>257.19101123595505</v>
      </c>
      <c r="E1781" t="s">
        <v>894</v>
      </c>
      <c r="F1781" t="str">
        <f>IFERROR(VLOOKUP(B1781,NCE!$B$14:$J$1145,9,0),"")</f>
        <v>Annual</v>
      </c>
      <c r="G1781" t="str">
        <f>IFERROR(VLOOKUP(B1781,NCE!B:K,8,FALSE),"")</f>
        <v>P1YA</v>
      </c>
      <c r="H1781" t="s">
        <v>12</v>
      </c>
    </row>
    <row r="1782" spans="2:8" hidden="1" x14ac:dyDescent="0.35">
      <c r="B1782" t="s">
        <v>2906</v>
      </c>
      <c r="C1782" t="str">
        <f>VLOOKUP(B1782,NCE!$B$13:$H$1145,7,FALSE)</f>
        <v>Microsoft Defender for Endpoint F2</v>
      </c>
      <c r="D1782">
        <f>VLOOKUP(B1782,NCE!$B$13:$N$1145,11,FALSE)</f>
        <v>25.719101123595507</v>
      </c>
      <c r="E1782" t="s">
        <v>894</v>
      </c>
      <c r="F1782" t="str">
        <f>IFERROR(VLOOKUP(B1782,NCE!$B$14:$J$1145,9,0),"")</f>
        <v>Monthly</v>
      </c>
      <c r="G1782" t="str">
        <f>IFERROR(VLOOKUP(B1782,NCE!B:K,8,FALSE),"")</f>
        <v>P1MM</v>
      </c>
      <c r="H1782" t="s">
        <v>12</v>
      </c>
    </row>
    <row r="1783" spans="2:8" hidden="1" x14ac:dyDescent="0.35">
      <c r="B1783" t="s">
        <v>2907</v>
      </c>
      <c r="C1783" t="str">
        <f>VLOOKUP(B1783,NCE!$B$13:$H$1145,7,FALSE)</f>
        <v>Microsoft Defender for Identity F1</v>
      </c>
      <c r="D1783">
        <f>VLOOKUP(B1783,NCE!$B$13:$N$1145,11,FALSE)</f>
        <v>23.85767790262172</v>
      </c>
      <c r="E1783" t="s">
        <v>894</v>
      </c>
      <c r="F1783" t="str">
        <f>IFERROR(VLOOKUP(B1783,NCE!$B$14:$J$1145,9,0),"")</f>
        <v>Monthly</v>
      </c>
      <c r="G1783" t="str">
        <f>IFERROR(VLOOKUP(B1783,NCE!B:K,8,FALSE),"")</f>
        <v>P1YM</v>
      </c>
      <c r="H1783" t="s">
        <v>12</v>
      </c>
    </row>
    <row r="1784" spans="2:8" hidden="1" x14ac:dyDescent="0.35">
      <c r="B1784" t="s">
        <v>2908</v>
      </c>
      <c r="C1784" t="str">
        <f>VLOOKUP(B1784,NCE!$B$13:$H$1145,7,FALSE)</f>
        <v>Microsoft Defender for Identity F1</v>
      </c>
      <c r="D1784">
        <f>VLOOKUP(B1784,NCE!$B$13:$N$1145,11,FALSE)</f>
        <v>272.61797752808985</v>
      </c>
      <c r="E1784" t="s">
        <v>894</v>
      </c>
      <c r="F1784" t="str">
        <f>IFERROR(VLOOKUP(B1784,NCE!$B$14:$J$1145,9,0),"")</f>
        <v>Annual</v>
      </c>
      <c r="G1784" t="str">
        <f>IFERROR(VLOOKUP(B1784,NCE!B:K,8,FALSE),"")</f>
        <v>P1YA</v>
      </c>
      <c r="H1784" t="s">
        <v>12</v>
      </c>
    </row>
    <row r="1785" spans="2:8" hidden="1" x14ac:dyDescent="0.35">
      <c r="B1785" t="s">
        <v>2909</v>
      </c>
      <c r="C1785" t="str">
        <f>VLOOKUP(B1785,NCE!$B$13:$H$1145,7,FALSE)</f>
        <v>Microsoft Defender for Identity F1</v>
      </c>
      <c r="D1785">
        <f>VLOOKUP(B1785,NCE!$B$13:$N$1145,11,FALSE)</f>
        <v>27.258426966292138</v>
      </c>
      <c r="E1785" t="s">
        <v>894</v>
      </c>
      <c r="F1785" t="str">
        <f>IFERROR(VLOOKUP(B1785,NCE!$B$14:$J$1145,9,0),"")</f>
        <v>Monthly</v>
      </c>
      <c r="G1785" t="str">
        <f>IFERROR(VLOOKUP(B1785,NCE!B:K,8,FALSE),"")</f>
        <v>P1MM</v>
      </c>
      <c r="H1785" t="s">
        <v>12</v>
      </c>
    </row>
    <row r="1786" spans="2:8" hidden="1" x14ac:dyDescent="0.35">
      <c r="B1786" t="s">
        <v>2910</v>
      </c>
      <c r="C1786" t="str">
        <f>VLOOKUP(B1786,NCE!$B$13:$H$1145,7,FALSE)</f>
        <v>Microsoft Defender for Office 365 F1</v>
      </c>
      <c r="D1786">
        <f>VLOOKUP(B1786,NCE!$B$13:$N$1145,11,FALSE)</f>
        <v>99.011235955056179</v>
      </c>
      <c r="E1786" t="s">
        <v>894</v>
      </c>
      <c r="F1786" t="str">
        <f>IFERROR(VLOOKUP(B1786,NCE!$B$14:$J$1145,9,0),"")</f>
        <v>Annual</v>
      </c>
      <c r="G1786" t="str">
        <f>IFERROR(VLOOKUP(B1786,NCE!B:K,8,FALSE),"")</f>
        <v>P1YA</v>
      </c>
      <c r="H1786" t="s">
        <v>12</v>
      </c>
    </row>
    <row r="1787" spans="2:8" hidden="1" x14ac:dyDescent="0.35">
      <c r="B1787" t="s">
        <v>2911</v>
      </c>
      <c r="C1787" t="str">
        <f>VLOOKUP(B1787,NCE!$B$13:$H$1145,7,FALSE)</f>
        <v>Microsoft Defender for Office 365 F1</v>
      </c>
      <c r="D1787">
        <f>VLOOKUP(B1787,NCE!$B$13:$N$1145,11,FALSE)</f>
        <v>9.8988764044943824</v>
      </c>
      <c r="E1787" t="s">
        <v>894</v>
      </c>
      <c r="F1787" t="str">
        <f>IFERROR(VLOOKUP(B1787,NCE!$B$14:$J$1145,9,0),"")</f>
        <v>Monthly</v>
      </c>
      <c r="G1787" t="str">
        <f>IFERROR(VLOOKUP(B1787,NCE!B:K,8,FALSE),"")</f>
        <v>P1MM</v>
      </c>
      <c r="H1787" t="s">
        <v>12</v>
      </c>
    </row>
    <row r="1788" spans="2:8" hidden="1" x14ac:dyDescent="0.35">
      <c r="B1788" t="s">
        <v>2912</v>
      </c>
      <c r="C1788" t="str">
        <f>VLOOKUP(B1788,NCE!$B$13:$H$1145,7,FALSE)</f>
        <v>Microsoft Defender for Office 365 F1</v>
      </c>
      <c r="D1788">
        <f>VLOOKUP(B1788,NCE!$B$13:$N$1145,11,FALSE)</f>
        <v>8.6666666666666661</v>
      </c>
      <c r="E1788" t="s">
        <v>894</v>
      </c>
      <c r="F1788" t="str">
        <f>IFERROR(VLOOKUP(B1788,NCE!$B$14:$J$1145,9,0),"")</f>
        <v>Monthly</v>
      </c>
      <c r="G1788" t="str">
        <f>IFERROR(VLOOKUP(B1788,NCE!B:K,8,FALSE),"")</f>
        <v>P1YM</v>
      </c>
      <c r="H1788" t="s">
        <v>12</v>
      </c>
    </row>
    <row r="1789" spans="2:8" hidden="1" x14ac:dyDescent="0.35">
      <c r="B1789" t="s">
        <v>2913</v>
      </c>
      <c r="C1789" t="str">
        <f>VLOOKUP(B1789,NCE!$B$13:$H$1145,7,FALSE)</f>
        <v>Microsoft Defender for Office 365 F2</v>
      </c>
      <c r="D1789">
        <f>VLOOKUP(B1789,NCE!$B$13:$N$1145,11,FALSE)</f>
        <v>25.078651685393258</v>
      </c>
      <c r="E1789" t="s">
        <v>894</v>
      </c>
      <c r="F1789" t="str">
        <f>IFERROR(VLOOKUP(B1789,NCE!$B$14:$J$1145,9,0),"")</f>
        <v>Monthly</v>
      </c>
      <c r="G1789" t="str">
        <f>IFERROR(VLOOKUP(B1789,NCE!B:K,8,FALSE),"")</f>
        <v>P1MM</v>
      </c>
      <c r="H1789" t="s">
        <v>12</v>
      </c>
    </row>
    <row r="1790" spans="2:8" hidden="1" x14ac:dyDescent="0.35">
      <c r="B1790" t="s">
        <v>2914</v>
      </c>
      <c r="C1790" t="str">
        <f>VLOOKUP(B1790,NCE!$B$13:$H$1145,7,FALSE)</f>
        <v>Microsoft Defender for Office 365 F2</v>
      </c>
      <c r="D1790">
        <f>VLOOKUP(B1790,NCE!$B$13:$N$1145,11,FALSE)</f>
        <v>21.941011235955056</v>
      </c>
      <c r="E1790" t="s">
        <v>894</v>
      </c>
      <c r="F1790" t="str">
        <f>IFERROR(VLOOKUP(B1790,NCE!$B$14:$J$1145,9,0),"")</f>
        <v>Monthly</v>
      </c>
      <c r="G1790" t="str">
        <f>IFERROR(VLOOKUP(B1790,NCE!B:K,8,FALSE),"")</f>
        <v>P1YM</v>
      </c>
      <c r="H1790" t="s">
        <v>12</v>
      </c>
    </row>
    <row r="1791" spans="2:8" hidden="1" x14ac:dyDescent="0.35">
      <c r="B1791" t="s">
        <v>2915</v>
      </c>
      <c r="C1791" t="str">
        <f>VLOOKUP(B1791,NCE!$B$13:$H$1145,7,FALSE)</f>
        <v>Microsoft Defender for Office 365 F2</v>
      </c>
      <c r="D1791">
        <f>VLOOKUP(B1791,NCE!$B$13:$N$1145,11,FALSE)</f>
        <v>250.75280898876403</v>
      </c>
      <c r="E1791" t="s">
        <v>894</v>
      </c>
      <c r="F1791" t="str">
        <f>IFERROR(VLOOKUP(B1791,NCE!$B$14:$J$1145,9,0),"")</f>
        <v>Annual</v>
      </c>
      <c r="G1791" t="str">
        <f>IFERROR(VLOOKUP(B1791,NCE!B:K,8,FALSE),"")</f>
        <v>P1YA</v>
      </c>
      <c r="H1791" t="s">
        <v>12</v>
      </c>
    </row>
    <row r="1792" spans="2:8" hidden="1" x14ac:dyDescent="0.35">
      <c r="B1792" t="s">
        <v>2916</v>
      </c>
      <c r="C1792" t="str">
        <f>VLOOKUP(B1792,NCE!$B$13:$H$1145,7,FALSE)</f>
        <v>Microsoft Entra ID Governance Add-on for Microsoft Entra ID F2 for FLW</v>
      </c>
      <c r="D1792">
        <f>VLOOKUP(B1792,NCE!$B$13:$N$1145,11,FALSE)</f>
        <v>17.212546816479399</v>
      </c>
      <c r="E1792" t="s">
        <v>894</v>
      </c>
      <c r="F1792" t="str">
        <f>IFERROR(VLOOKUP(B1792,NCE!$B$14:$J$1145,9,0),"")</f>
        <v>Monthly</v>
      </c>
      <c r="G1792" t="str">
        <f>IFERROR(VLOOKUP(B1792,NCE!B:K,8,FALSE),"")</f>
        <v>P1YM</v>
      </c>
      <c r="H1792" t="s">
        <v>12</v>
      </c>
    </row>
    <row r="1793" spans="2:8" hidden="1" x14ac:dyDescent="0.35">
      <c r="B1793" t="s">
        <v>2917</v>
      </c>
      <c r="C1793" t="str">
        <f>VLOOKUP(B1793,NCE!$B$13:$H$1145,7,FALSE)</f>
        <v>Microsoft Entra ID Governance for FLW</v>
      </c>
      <c r="D1793">
        <f>VLOOKUP(B1793,NCE!$B$13:$N$1145,11,FALSE)</f>
        <v>30.272471910112358</v>
      </c>
      <c r="E1793" t="s">
        <v>894</v>
      </c>
      <c r="F1793" t="str">
        <f>IFERROR(VLOOKUP(B1793,NCE!$B$14:$J$1145,9,0),"")</f>
        <v>Monthly</v>
      </c>
      <c r="G1793" t="str">
        <f>IFERROR(VLOOKUP(B1793,NCE!B:K,8,FALSE),"")</f>
        <v>P1YM</v>
      </c>
      <c r="H1793" t="s">
        <v>12</v>
      </c>
    </row>
    <row r="1794" spans="2:8" hidden="1" x14ac:dyDescent="0.35">
      <c r="B1794" t="s">
        <v>2918</v>
      </c>
      <c r="C1794" t="str">
        <f>VLOOKUP(B1794,NCE!$B$13:$H$1145,7,FALSE)</f>
        <v>Microsoft Entra ID Governance Add-on for Microsoft Entra ID F2 for FLW</v>
      </c>
      <c r="D1794">
        <f>VLOOKUP(B1794,NCE!$B$13:$N$1145,11,FALSE)</f>
        <v>196.75280898876406</v>
      </c>
      <c r="E1794" t="s">
        <v>894</v>
      </c>
      <c r="F1794" t="str">
        <f>IFERROR(VLOOKUP(B1794,NCE!$B$14:$J$1145,9,0),"")</f>
        <v>Annual</v>
      </c>
      <c r="G1794" t="str">
        <f>IFERROR(VLOOKUP(B1794,NCE!B:K,8,FALSE),"")</f>
        <v>P1YA</v>
      </c>
      <c r="H1794" t="s">
        <v>12</v>
      </c>
    </row>
    <row r="1795" spans="2:8" hidden="1" x14ac:dyDescent="0.35">
      <c r="B1795" t="s">
        <v>2919</v>
      </c>
      <c r="C1795" t="str">
        <f>VLOOKUP(B1795,NCE!$B$13:$H$1145,7,FALSE)</f>
        <v>Microsoft Entra ID Governance Add-on for Microsoft Entra ID F2 for FLW</v>
      </c>
      <c r="D1795">
        <f>VLOOKUP(B1795,NCE!$B$13:$N$1145,11,FALSE)</f>
        <v>19.674157303370787</v>
      </c>
      <c r="E1795" t="s">
        <v>894</v>
      </c>
      <c r="F1795" t="str">
        <f>IFERROR(VLOOKUP(B1795,NCE!$B$14:$J$1145,9,0),"")</f>
        <v>Monthly</v>
      </c>
      <c r="G1795" t="str">
        <f>IFERROR(VLOOKUP(B1795,NCE!B:K,8,FALSE),"")</f>
        <v>P1MM</v>
      </c>
      <c r="H1795" t="s">
        <v>12</v>
      </c>
    </row>
    <row r="1796" spans="2:8" hidden="1" x14ac:dyDescent="0.35">
      <c r="B1796" t="s">
        <v>2920</v>
      </c>
      <c r="C1796" t="str">
        <f>VLOOKUP(B1796,NCE!$B$13:$H$1145,7,FALSE)</f>
        <v>Microsoft Entra ID Governance for FLW</v>
      </c>
      <c r="D1796">
        <f>VLOOKUP(B1796,NCE!$B$13:$N$1145,11,FALSE)</f>
        <v>345.91011235955057</v>
      </c>
      <c r="E1796" t="s">
        <v>894</v>
      </c>
      <c r="F1796" t="str">
        <f>IFERROR(VLOOKUP(B1796,NCE!$B$14:$J$1145,9,0),"")</f>
        <v>Annual</v>
      </c>
      <c r="G1796" t="str">
        <f>IFERROR(VLOOKUP(B1796,NCE!B:K,8,FALSE),"")</f>
        <v>P1YA</v>
      </c>
      <c r="H1796" t="s">
        <v>12</v>
      </c>
    </row>
    <row r="1797" spans="2:8" hidden="1" x14ac:dyDescent="0.35">
      <c r="B1797" t="s">
        <v>2921</v>
      </c>
      <c r="C1797" t="str">
        <f>VLOOKUP(B1797,NCE!$B$13:$H$1145,7,FALSE)</f>
        <v>Microsoft Entra ID Governance for FLW</v>
      </c>
      <c r="D1797">
        <f>VLOOKUP(B1797,NCE!$B$13:$N$1145,11,FALSE)</f>
        <v>34.584269662921351</v>
      </c>
      <c r="E1797" t="s">
        <v>894</v>
      </c>
      <c r="F1797" t="str">
        <f>IFERROR(VLOOKUP(B1797,NCE!$B$14:$J$1145,9,0),"")</f>
        <v>Monthly</v>
      </c>
      <c r="G1797" t="str">
        <f>IFERROR(VLOOKUP(B1797,NCE!B:K,8,FALSE),"")</f>
        <v>P1MM</v>
      </c>
      <c r="H1797" t="s">
        <v>12</v>
      </c>
    </row>
    <row r="1798" spans="2:8" hidden="1" x14ac:dyDescent="0.35">
      <c r="B1798" t="s">
        <v>2922</v>
      </c>
      <c r="C1798" t="str">
        <f>VLOOKUP(B1798,NCE!$B$13:$H$1145,7,FALSE)</f>
        <v>Microsoft Entra ID F2</v>
      </c>
      <c r="D1798">
        <f>VLOOKUP(B1798,NCE!$B$13:$N$1145,11,FALSE)</f>
        <v>442.35955056179773</v>
      </c>
      <c r="E1798" t="s">
        <v>894</v>
      </c>
      <c r="F1798" t="str">
        <f>IFERROR(VLOOKUP(B1798,NCE!$B$14:$J$1145,9,0),"")</f>
        <v>Annual</v>
      </c>
      <c r="G1798" t="str">
        <f>IFERROR(VLOOKUP(B1798,NCE!B:K,8,FALSE),"")</f>
        <v>P1YA</v>
      </c>
      <c r="H1798" t="s">
        <v>12</v>
      </c>
    </row>
    <row r="1799" spans="2:8" hidden="1" x14ac:dyDescent="0.35">
      <c r="B1799" t="s">
        <v>2923</v>
      </c>
      <c r="C1799" t="str">
        <f>VLOOKUP(B1799,NCE!$B$13:$H$1145,7,FALSE)</f>
        <v>Microsoft Entra ID F2</v>
      </c>
      <c r="D1799">
        <f>VLOOKUP(B1799,NCE!$B$13:$N$1145,11,FALSE)</f>
        <v>38.711610486891381</v>
      </c>
      <c r="E1799" t="s">
        <v>894</v>
      </c>
      <c r="F1799" t="str">
        <f>IFERROR(VLOOKUP(B1799,NCE!$B$14:$J$1145,9,0),"")</f>
        <v>Monthly</v>
      </c>
      <c r="G1799" t="str">
        <f>IFERROR(VLOOKUP(B1799,NCE!B:K,8,FALSE),"")</f>
        <v>P1YM</v>
      </c>
      <c r="H1799" t="s">
        <v>12</v>
      </c>
    </row>
    <row r="1800" spans="2:8" hidden="1" x14ac:dyDescent="0.35">
      <c r="B1800" t="s">
        <v>2924</v>
      </c>
      <c r="C1800" t="str">
        <f>VLOOKUP(B1800,NCE!$B$13:$H$1145,7,FALSE)</f>
        <v>Microsoft Entra ID F2</v>
      </c>
      <c r="D1800">
        <f>VLOOKUP(B1800,NCE!$B$13:$N$1145,11,FALSE)</f>
        <v>44.235955056179769</v>
      </c>
      <c r="E1800" t="s">
        <v>894</v>
      </c>
      <c r="F1800" t="str">
        <f>IFERROR(VLOOKUP(B1800,NCE!$B$14:$J$1145,9,0),"")</f>
        <v>Monthly</v>
      </c>
      <c r="G1800" t="str">
        <f>IFERROR(VLOOKUP(B1800,NCE!B:K,8,FALSE),"")</f>
        <v>P1MM</v>
      </c>
      <c r="H1800" t="s">
        <v>12</v>
      </c>
    </row>
    <row r="1801" spans="2:8" hidden="1" x14ac:dyDescent="0.35">
      <c r="B1801" t="s">
        <v>2925</v>
      </c>
      <c r="C1801" t="str">
        <f>VLOOKUP(B1801,NCE!$B$13:$H$1145,7,FALSE)</f>
        <v>Microsoft Entra Private Access</v>
      </c>
      <c r="D1801">
        <f>VLOOKUP(B1801,NCE!$B$13:$N$1145,11,FALSE)</f>
        <v>32.176029962546814</v>
      </c>
      <c r="E1801" t="s">
        <v>894</v>
      </c>
      <c r="F1801" t="str">
        <f>IFERROR(VLOOKUP(B1801,NCE!$B$14:$J$1145,9,0),"")</f>
        <v>Monthly</v>
      </c>
      <c r="G1801" t="str">
        <f>IFERROR(VLOOKUP(B1801,NCE!B:K,8,FALSE),"")</f>
        <v>P1YM</v>
      </c>
      <c r="H1801" t="s">
        <v>12</v>
      </c>
    </row>
    <row r="1802" spans="2:8" hidden="1" x14ac:dyDescent="0.35">
      <c r="B1802" t="s">
        <v>2926</v>
      </c>
      <c r="C1802" t="str">
        <f>VLOOKUP(B1802,NCE!$B$13:$H$1145,7,FALSE)</f>
        <v>Microsoft Entra Internet Access</v>
      </c>
      <c r="D1802">
        <f>VLOOKUP(B1802,NCE!$B$13:$N$1145,11,FALSE)</f>
        <v>32.176029962546814</v>
      </c>
      <c r="E1802" t="s">
        <v>894</v>
      </c>
      <c r="F1802" t="str">
        <f>IFERROR(VLOOKUP(B1802,NCE!$B$14:$J$1145,9,0),"")</f>
        <v>Monthly</v>
      </c>
      <c r="G1802" t="str">
        <f>IFERROR(VLOOKUP(B1802,NCE!B:K,8,FALSE),"")</f>
        <v>P1YM</v>
      </c>
      <c r="H1802" t="s">
        <v>12</v>
      </c>
    </row>
    <row r="1803" spans="2:8" hidden="1" x14ac:dyDescent="0.35">
      <c r="B1803" t="s">
        <v>2927</v>
      </c>
      <c r="C1803" t="str">
        <f>VLOOKUP(B1803,NCE!$B$13:$H$1145,7,FALSE)</f>
        <v>Microsoft Entra Internet Access</v>
      </c>
      <c r="D1803">
        <f>VLOOKUP(B1803,NCE!$B$13:$N$1145,11,FALSE)</f>
        <v>36.786516853932589</v>
      </c>
      <c r="E1803" t="s">
        <v>894</v>
      </c>
      <c r="F1803" t="str">
        <f>IFERROR(VLOOKUP(B1803,NCE!$B$14:$J$1145,9,0),"")</f>
        <v>Monthly</v>
      </c>
      <c r="G1803" t="str">
        <f>IFERROR(VLOOKUP(B1803,NCE!B:K,8,FALSE),"")</f>
        <v>P1MM</v>
      </c>
      <c r="H1803" t="s">
        <v>12</v>
      </c>
    </row>
    <row r="1804" spans="2:8" hidden="1" x14ac:dyDescent="0.35">
      <c r="B1804" t="s">
        <v>2928</v>
      </c>
      <c r="C1804" t="str">
        <f>VLOOKUP(B1804,NCE!$B$13:$H$1145,7,FALSE)</f>
        <v>Microsoft Entra Internet Access for FLW</v>
      </c>
      <c r="D1804">
        <f>VLOOKUP(B1804,NCE!$B$13:$N$1145,11,FALSE)</f>
        <v>21.606741573033705</v>
      </c>
      <c r="E1804" t="s">
        <v>894</v>
      </c>
      <c r="F1804" t="str">
        <f>IFERROR(VLOOKUP(B1804,NCE!$B$14:$J$1145,9,0),"")</f>
        <v>Monthly</v>
      </c>
      <c r="G1804" t="str">
        <f>IFERROR(VLOOKUP(B1804,NCE!B:K,8,FALSE),"")</f>
        <v>P1YM</v>
      </c>
      <c r="H1804" t="s">
        <v>12</v>
      </c>
    </row>
    <row r="1805" spans="2:8" hidden="1" x14ac:dyDescent="0.35">
      <c r="B1805" t="s">
        <v>2929</v>
      </c>
      <c r="C1805" t="str">
        <f>VLOOKUP(B1805,NCE!$B$13:$H$1145,7,FALSE)</f>
        <v>Microsoft Entra Private Access for FLW</v>
      </c>
      <c r="D1805">
        <f>VLOOKUP(B1805,NCE!$B$13:$N$1145,11,FALSE)</f>
        <v>21.606741573033705</v>
      </c>
      <c r="E1805" t="s">
        <v>894</v>
      </c>
      <c r="F1805" t="str">
        <f>IFERROR(VLOOKUP(B1805,NCE!$B$14:$J$1145,9,0),"")</f>
        <v>Monthly</v>
      </c>
      <c r="G1805" t="str">
        <f>IFERROR(VLOOKUP(B1805,NCE!B:K,8,FALSE),"")</f>
        <v>P1YM</v>
      </c>
      <c r="H1805" t="s">
        <v>12</v>
      </c>
    </row>
    <row r="1806" spans="2:8" hidden="1" x14ac:dyDescent="0.35">
      <c r="B1806" t="s">
        <v>2930</v>
      </c>
      <c r="C1806" t="str">
        <f>VLOOKUP(B1806,NCE!$B$13:$H$1145,7,FALSE)</f>
        <v>Microsoft Entra Private Access</v>
      </c>
      <c r="D1806">
        <f>VLOOKUP(B1806,NCE!$B$13:$N$1145,11,FALSE)</f>
        <v>367.77528089887642</v>
      </c>
      <c r="E1806" t="s">
        <v>894</v>
      </c>
      <c r="F1806" t="str">
        <f>IFERROR(VLOOKUP(B1806,NCE!$B$14:$J$1145,9,0),"")</f>
        <v>Annual</v>
      </c>
      <c r="G1806" t="str">
        <f>IFERROR(VLOOKUP(B1806,NCE!B:K,8,FALSE),"")</f>
        <v>P1YA</v>
      </c>
      <c r="H1806" t="s">
        <v>12</v>
      </c>
    </row>
    <row r="1807" spans="2:8" hidden="1" x14ac:dyDescent="0.35">
      <c r="B1807" t="s">
        <v>2931</v>
      </c>
      <c r="C1807" t="str">
        <f>VLOOKUP(B1807,NCE!$B$13:$H$1145,7,FALSE)</f>
        <v>Microsoft Entra Private Access for FLW</v>
      </c>
      <c r="D1807">
        <f>VLOOKUP(B1807,NCE!$B$13:$N$1145,11,FALSE)</f>
        <v>246.88764044943818</v>
      </c>
      <c r="E1807" t="s">
        <v>894</v>
      </c>
      <c r="F1807" t="str">
        <f>IFERROR(VLOOKUP(B1807,NCE!$B$14:$J$1145,9,0),"")</f>
        <v>Annual</v>
      </c>
      <c r="G1807" t="str">
        <f>IFERROR(VLOOKUP(B1807,NCE!B:K,8,FALSE),"")</f>
        <v>P1YA</v>
      </c>
      <c r="H1807" t="s">
        <v>12</v>
      </c>
    </row>
    <row r="1808" spans="2:8" hidden="1" x14ac:dyDescent="0.35">
      <c r="B1808" t="s">
        <v>2932</v>
      </c>
      <c r="C1808" t="str">
        <f>VLOOKUP(B1808,NCE!$B$13:$H$1145,7,FALSE)</f>
        <v>Microsoft Entra Internet Access for FLW</v>
      </c>
      <c r="D1808">
        <f>VLOOKUP(B1808,NCE!$B$13:$N$1145,11,FALSE)</f>
        <v>246.88764044943818</v>
      </c>
      <c r="E1808" t="s">
        <v>894</v>
      </c>
      <c r="F1808" t="str">
        <f>IFERROR(VLOOKUP(B1808,NCE!$B$14:$J$1145,9,0),"")</f>
        <v>Annual</v>
      </c>
      <c r="G1808" t="str">
        <f>IFERROR(VLOOKUP(B1808,NCE!B:K,8,FALSE),"")</f>
        <v>P1YA</v>
      </c>
      <c r="H1808" t="s">
        <v>12</v>
      </c>
    </row>
    <row r="1809" spans="2:8" hidden="1" x14ac:dyDescent="0.35">
      <c r="B1809" t="s">
        <v>2933</v>
      </c>
      <c r="C1809" t="str">
        <f>VLOOKUP(B1809,NCE!$B$13:$H$1145,7,FALSE)</f>
        <v>Microsoft Entra Internet Access</v>
      </c>
      <c r="D1809">
        <f>VLOOKUP(B1809,NCE!$B$13:$N$1145,11,FALSE)</f>
        <v>367.77528089887642</v>
      </c>
      <c r="E1809" t="s">
        <v>894</v>
      </c>
      <c r="F1809" t="str">
        <f>IFERROR(VLOOKUP(B1809,NCE!$B$14:$J$1145,9,0),"")</f>
        <v>Annual</v>
      </c>
      <c r="G1809" t="str">
        <f>IFERROR(VLOOKUP(B1809,NCE!B:K,8,FALSE),"")</f>
        <v>P1YA</v>
      </c>
      <c r="H1809" t="s">
        <v>12</v>
      </c>
    </row>
    <row r="1810" spans="2:8" hidden="1" x14ac:dyDescent="0.35">
      <c r="B1810" t="s">
        <v>2934</v>
      </c>
      <c r="C1810" t="str">
        <f>VLOOKUP(B1810,NCE!$B$13:$H$1145,7,FALSE)</f>
        <v>Microsoft Entra Private Access for FLW</v>
      </c>
      <c r="D1810">
        <f>VLOOKUP(B1810,NCE!$B$13:$N$1145,11,FALSE)</f>
        <v>24.685393258426966</v>
      </c>
      <c r="E1810" t="s">
        <v>894</v>
      </c>
      <c r="F1810" t="str">
        <f>IFERROR(VLOOKUP(B1810,NCE!$B$14:$J$1145,9,0),"")</f>
        <v>Monthly</v>
      </c>
      <c r="G1810" t="str">
        <f>IFERROR(VLOOKUP(B1810,NCE!B:K,8,FALSE),"")</f>
        <v>P1MM</v>
      </c>
      <c r="H1810" t="s">
        <v>12</v>
      </c>
    </row>
    <row r="1811" spans="2:8" hidden="1" x14ac:dyDescent="0.35">
      <c r="B1811" t="s">
        <v>2935</v>
      </c>
      <c r="C1811" t="str">
        <f>VLOOKUP(B1811,NCE!$B$13:$H$1145,7,FALSE)</f>
        <v>Microsoft Entra Private Access</v>
      </c>
      <c r="D1811">
        <f>VLOOKUP(B1811,NCE!$B$13:$N$1145,11,FALSE)</f>
        <v>36.786516853932589</v>
      </c>
      <c r="E1811" t="s">
        <v>894</v>
      </c>
      <c r="F1811" t="str">
        <f>IFERROR(VLOOKUP(B1811,NCE!$B$14:$J$1145,9,0),"")</f>
        <v>Monthly</v>
      </c>
      <c r="G1811" t="str">
        <f>IFERROR(VLOOKUP(B1811,NCE!B:K,8,FALSE),"")</f>
        <v>P1MM</v>
      </c>
      <c r="H1811" t="s">
        <v>12</v>
      </c>
    </row>
    <row r="1812" spans="2:8" hidden="1" x14ac:dyDescent="0.35">
      <c r="B1812" t="s">
        <v>2936</v>
      </c>
      <c r="C1812" t="str">
        <f>VLOOKUP(B1812,NCE!$B$13:$H$1145,7,FALSE)</f>
        <v>Microsoft Entra Internet Access for FLW</v>
      </c>
      <c r="D1812">
        <f>VLOOKUP(B1812,NCE!$B$13:$N$1145,11,FALSE)</f>
        <v>24.685393258426966</v>
      </c>
      <c r="E1812" t="s">
        <v>894</v>
      </c>
      <c r="F1812" t="str">
        <f>IFERROR(VLOOKUP(B1812,NCE!$B$14:$J$1145,9,0),"")</f>
        <v>Monthly</v>
      </c>
      <c r="G1812" t="str">
        <f>IFERROR(VLOOKUP(B1812,NCE!B:K,8,FALSE),"")</f>
        <v>P1MM</v>
      </c>
      <c r="H1812" t="s">
        <v>12</v>
      </c>
    </row>
    <row r="1813" spans="2:8" hidden="1" x14ac:dyDescent="0.35">
      <c r="B1813" t="s">
        <v>2937</v>
      </c>
      <c r="C1813" t="str">
        <f>VLOOKUP(B1813,NCE!$B$13:$H$1145,7,FALSE)</f>
        <v>Microsoft Entra Suite for FLW</v>
      </c>
      <c r="D1813">
        <f>VLOOKUP(B1813,NCE!$B$13:$N$1145,11,FALSE)</f>
        <v>59.157303370786515</v>
      </c>
      <c r="E1813" t="s">
        <v>894</v>
      </c>
      <c r="F1813" t="str">
        <f>IFERROR(VLOOKUP(B1813,NCE!$B$14:$J$1145,9,0),"")</f>
        <v>Monthly</v>
      </c>
      <c r="G1813" t="str">
        <f>IFERROR(VLOOKUP(B1813,NCE!B:K,8,FALSE),"")</f>
        <v>P1MM</v>
      </c>
      <c r="H1813" t="s">
        <v>12</v>
      </c>
    </row>
    <row r="1814" spans="2:8" hidden="1" x14ac:dyDescent="0.35">
      <c r="B1814" t="s">
        <v>2938</v>
      </c>
      <c r="C1814" t="str">
        <f>VLOOKUP(B1814,NCE!$B$13:$H$1145,7,FALSE)</f>
        <v>Microsoft Entra Suite</v>
      </c>
      <c r="D1814">
        <f>VLOOKUP(B1814,NCE!$B$13:$N$1145,11,FALSE)</f>
        <v>883.43820224719104</v>
      </c>
      <c r="E1814" t="s">
        <v>894</v>
      </c>
      <c r="F1814" t="str">
        <f>IFERROR(VLOOKUP(B1814,NCE!$B$14:$J$1145,9,0),"")</f>
        <v>Annual</v>
      </c>
      <c r="G1814" t="str">
        <f>IFERROR(VLOOKUP(B1814,NCE!B:K,8,FALSE),"")</f>
        <v>P1YA</v>
      </c>
      <c r="H1814" t="s">
        <v>12</v>
      </c>
    </row>
    <row r="1815" spans="2:8" hidden="1" x14ac:dyDescent="0.35">
      <c r="B1815" t="s">
        <v>2939</v>
      </c>
      <c r="C1815" t="str">
        <f>VLOOKUP(B1815,NCE!$B$13:$H$1145,7,FALSE)</f>
        <v>Microsoft Entra Suite Add-on for Microsoft Entra ID F2 for FLW</v>
      </c>
      <c r="D1815">
        <f>VLOOKUP(B1815,NCE!$B$13:$N$1145,11,FALSE)</f>
        <v>38.819288389513105</v>
      </c>
      <c r="E1815" t="s">
        <v>894</v>
      </c>
      <c r="F1815" t="str">
        <f>IFERROR(VLOOKUP(B1815,NCE!$B$14:$J$1145,9,0),"")</f>
        <v>Monthly</v>
      </c>
      <c r="G1815" t="str">
        <f>IFERROR(VLOOKUP(B1815,NCE!B:K,8,FALSE),"")</f>
        <v>P1YM</v>
      </c>
      <c r="H1815" t="s">
        <v>12</v>
      </c>
    </row>
    <row r="1816" spans="2:8" hidden="1" x14ac:dyDescent="0.35">
      <c r="B1816" t="s">
        <v>2940</v>
      </c>
      <c r="C1816" t="str">
        <f>VLOOKUP(B1816,NCE!$B$13:$H$1145,7,FALSE)</f>
        <v>Microsoft Entra Suite for FLW</v>
      </c>
      <c r="D1816">
        <f>VLOOKUP(B1816,NCE!$B$13:$N$1145,11,FALSE)</f>
        <v>591.52808988764048</v>
      </c>
      <c r="E1816" t="s">
        <v>894</v>
      </c>
      <c r="F1816" t="str">
        <f>IFERROR(VLOOKUP(B1816,NCE!$B$14:$J$1145,9,0),"")</f>
        <v>Annual</v>
      </c>
      <c r="G1816" t="str">
        <f>IFERROR(VLOOKUP(B1816,NCE!B:K,8,FALSE),"")</f>
        <v>P1YA</v>
      </c>
      <c r="H1816" t="s">
        <v>12</v>
      </c>
    </row>
    <row r="1817" spans="2:8" hidden="1" x14ac:dyDescent="0.35">
      <c r="B1817" t="s">
        <v>2941</v>
      </c>
      <c r="C1817" t="str">
        <f>VLOOKUP(B1817,NCE!$B$13:$H$1145,7,FALSE)</f>
        <v>Microsoft Entra Suite Add-on for Microsoft Entra ID P2</v>
      </c>
      <c r="D1817">
        <f>VLOOKUP(B1817,NCE!$B$13:$N$1145,11,FALSE)</f>
        <v>662.25842696629206</v>
      </c>
      <c r="E1817" t="s">
        <v>894</v>
      </c>
      <c r="F1817" t="str">
        <f>IFERROR(VLOOKUP(B1817,NCE!$B$14:$J$1145,9,0),"")</f>
        <v>Annual</v>
      </c>
      <c r="G1817" t="str">
        <f>IFERROR(VLOOKUP(B1817,NCE!B:K,8,FALSE),"")</f>
        <v>P1YA</v>
      </c>
      <c r="H1817" t="s">
        <v>12</v>
      </c>
    </row>
    <row r="1818" spans="2:8" hidden="1" x14ac:dyDescent="0.35">
      <c r="B1818" t="s">
        <v>2942</v>
      </c>
      <c r="C1818" t="str">
        <f>VLOOKUP(B1818,NCE!$B$13:$H$1145,7,FALSE)</f>
        <v>Microsoft Entra Suite Add-on for Microsoft Entra ID P2</v>
      </c>
      <c r="D1818">
        <f>VLOOKUP(B1818,NCE!$B$13:$N$1145,11,FALSE)</f>
        <v>57.947565543071164</v>
      </c>
      <c r="E1818" t="s">
        <v>894</v>
      </c>
      <c r="F1818" t="str">
        <f>IFERROR(VLOOKUP(B1818,NCE!$B$14:$J$1145,9,0),"")</f>
        <v>Monthly</v>
      </c>
      <c r="G1818" t="str">
        <f>IFERROR(VLOOKUP(B1818,NCE!B:K,8,FALSE),"")</f>
        <v>P1YM</v>
      </c>
      <c r="H1818" t="s">
        <v>12</v>
      </c>
    </row>
    <row r="1819" spans="2:8" hidden="1" x14ac:dyDescent="0.35">
      <c r="B1819" t="s">
        <v>2943</v>
      </c>
      <c r="C1819" t="str">
        <f>VLOOKUP(B1819,NCE!$B$13:$H$1145,7,FALSE)</f>
        <v>Microsoft Entra Suite Add-on for Microsoft Entra ID F2 for FLW</v>
      </c>
      <c r="D1819">
        <f>VLOOKUP(B1819,NCE!$B$13:$N$1145,11,FALSE)</f>
        <v>443.64044943820221</v>
      </c>
      <c r="E1819" t="s">
        <v>894</v>
      </c>
      <c r="F1819" t="str">
        <f>IFERROR(VLOOKUP(B1819,NCE!$B$14:$J$1145,9,0),"")</f>
        <v>Annual</v>
      </c>
      <c r="G1819" t="str">
        <f>IFERROR(VLOOKUP(B1819,NCE!B:K,8,FALSE),"")</f>
        <v>P1YA</v>
      </c>
      <c r="H1819" t="s">
        <v>12</v>
      </c>
    </row>
    <row r="1820" spans="2:8" hidden="1" x14ac:dyDescent="0.35">
      <c r="B1820" t="s">
        <v>2944</v>
      </c>
      <c r="C1820" t="str">
        <f>VLOOKUP(B1820,NCE!$B$13:$H$1145,7,FALSE)</f>
        <v>Microsoft Entra Suite Add-on for Microsoft Entra ID F2 for FLW</v>
      </c>
      <c r="D1820">
        <f>VLOOKUP(B1820,NCE!$B$13:$N$1145,11,FALSE)</f>
        <v>44.359550561797747</v>
      </c>
      <c r="E1820" t="s">
        <v>894</v>
      </c>
      <c r="F1820" t="str">
        <f>IFERROR(VLOOKUP(B1820,NCE!$B$14:$J$1145,9,0),"")</f>
        <v>Monthly</v>
      </c>
      <c r="G1820" t="str">
        <f>IFERROR(VLOOKUP(B1820,NCE!B:K,8,FALSE),"")</f>
        <v>P1MM</v>
      </c>
      <c r="H1820" t="s">
        <v>12</v>
      </c>
    </row>
    <row r="1821" spans="2:8" hidden="1" x14ac:dyDescent="0.35">
      <c r="B1821" t="s">
        <v>2945</v>
      </c>
      <c r="C1821" t="str">
        <f>VLOOKUP(B1821,NCE!$B$13:$H$1145,7,FALSE)</f>
        <v>Microsoft Entra Suite for FLW</v>
      </c>
      <c r="D1821">
        <f>VLOOKUP(B1821,NCE!$B$13:$N$1145,11,FALSE)</f>
        <v>51.759363295880149</v>
      </c>
      <c r="E1821" t="s">
        <v>894</v>
      </c>
      <c r="F1821" t="str">
        <f>IFERROR(VLOOKUP(B1821,NCE!$B$14:$J$1145,9,0),"")</f>
        <v>Monthly</v>
      </c>
      <c r="G1821" t="str">
        <f>IFERROR(VLOOKUP(B1821,NCE!B:K,8,FALSE),"")</f>
        <v>P1YM</v>
      </c>
      <c r="H1821" t="s">
        <v>12</v>
      </c>
    </row>
    <row r="1822" spans="2:8" hidden="1" x14ac:dyDescent="0.35">
      <c r="B1822" t="s">
        <v>2946</v>
      </c>
      <c r="C1822" t="str">
        <f>VLOOKUP(B1822,NCE!$B$13:$H$1145,7,FALSE)</f>
        <v>Microsoft Entra Suite</v>
      </c>
      <c r="D1822">
        <f>VLOOKUP(B1822,NCE!$B$13:$N$1145,11,FALSE)</f>
        <v>88.348314606741567</v>
      </c>
      <c r="E1822" t="s">
        <v>894</v>
      </c>
      <c r="F1822" t="str">
        <f>IFERROR(VLOOKUP(B1822,NCE!$B$14:$J$1145,9,0),"")</f>
        <v>Monthly</v>
      </c>
      <c r="G1822" t="str">
        <f>IFERROR(VLOOKUP(B1822,NCE!B:K,8,FALSE),"")</f>
        <v>P1MM</v>
      </c>
      <c r="H1822" t="s">
        <v>12</v>
      </c>
    </row>
    <row r="1823" spans="2:8" hidden="1" x14ac:dyDescent="0.35">
      <c r="B1823" t="s">
        <v>2947</v>
      </c>
      <c r="C1823" t="str">
        <f>VLOOKUP(B1823,NCE!$B$13:$H$1145,7,FALSE)</f>
        <v>Microsoft Entra Suite</v>
      </c>
      <c r="D1823">
        <f>VLOOKUP(B1823,NCE!$B$13:$N$1145,11,FALSE)</f>
        <v>77.303370786516851</v>
      </c>
      <c r="E1823" t="s">
        <v>894</v>
      </c>
      <c r="F1823" t="str">
        <f>IFERROR(VLOOKUP(B1823,NCE!$B$14:$J$1145,9,0),"")</f>
        <v>Monthly</v>
      </c>
      <c r="G1823" t="str">
        <f>IFERROR(VLOOKUP(B1823,NCE!B:K,8,FALSE),"")</f>
        <v>P1YM</v>
      </c>
      <c r="H1823" t="s">
        <v>12</v>
      </c>
    </row>
    <row r="1824" spans="2:8" hidden="1" x14ac:dyDescent="0.35">
      <c r="B1824" t="s">
        <v>2948</v>
      </c>
      <c r="C1824" t="str">
        <f>VLOOKUP(B1824,NCE!$B$13:$H$1145,7,FALSE)</f>
        <v>Microsoft Entra Suite Add-on for Microsoft Entra ID P2</v>
      </c>
      <c r="D1824">
        <f>VLOOKUP(B1824,NCE!$B$13:$N$1145,11,FALSE)</f>
        <v>66.224719101123597</v>
      </c>
      <c r="E1824" t="s">
        <v>894</v>
      </c>
      <c r="F1824" t="str">
        <f>IFERROR(VLOOKUP(B1824,NCE!$B$14:$J$1145,9,0),"")</f>
        <v>Monthly</v>
      </c>
      <c r="G1824" t="str">
        <f>IFERROR(VLOOKUP(B1824,NCE!B:K,8,FALSE),"")</f>
        <v>P1MM</v>
      </c>
      <c r="H1824" t="s">
        <v>12</v>
      </c>
    </row>
    <row r="1825" spans="2:8" hidden="1" x14ac:dyDescent="0.35">
      <c r="B1825" t="s">
        <v>2949</v>
      </c>
      <c r="C1825" t="str">
        <f>VLOOKUP(B1825,NCE!$B$13:$H$1145,7,FALSE)</f>
        <v>Microsoft Intune Advanced Analytics for FLW</v>
      </c>
      <c r="D1825">
        <f>VLOOKUP(B1825,NCE!$B$13:$N$1145,11,FALSE)</f>
        <v>246.88764044943818</v>
      </c>
      <c r="E1825" t="s">
        <v>894</v>
      </c>
      <c r="F1825" t="str">
        <f>IFERROR(VLOOKUP(B1825,NCE!$B$14:$J$1145,9,0),"")</f>
        <v>Annual</v>
      </c>
      <c r="G1825" t="str">
        <f>IFERROR(VLOOKUP(B1825,NCE!B:K,8,FALSE),"")</f>
        <v>P1YA</v>
      </c>
      <c r="H1825" t="s">
        <v>12</v>
      </c>
    </row>
    <row r="1826" spans="2:8" hidden="1" x14ac:dyDescent="0.35">
      <c r="B1826" t="s">
        <v>2950</v>
      </c>
      <c r="C1826" t="str">
        <f>VLOOKUP(B1826,NCE!$B$13:$H$1145,7,FALSE)</f>
        <v>Microsoft Intune Advanced Analytics for FLW</v>
      </c>
      <c r="D1826">
        <f>VLOOKUP(B1826,NCE!$B$13:$N$1145,11,FALSE)</f>
        <v>21.606741573033705</v>
      </c>
      <c r="E1826" t="s">
        <v>894</v>
      </c>
      <c r="F1826" t="str">
        <f>IFERROR(VLOOKUP(B1826,NCE!$B$14:$J$1145,9,0),"")</f>
        <v>Monthly</v>
      </c>
      <c r="G1826" t="str">
        <f>IFERROR(VLOOKUP(B1826,NCE!B:K,8,FALSE),"")</f>
        <v>P1YM</v>
      </c>
      <c r="H1826" t="s">
        <v>12</v>
      </c>
    </row>
    <row r="1827" spans="2:8" hidden="1" x14ac:dyDescent="0.35">
      <c r="B1827" t="s">
        <v>2951</v>
      </c>
      <c r="C1827" t="str">
        <f>VLOOKUP(B1827,NCE!$B$13:$H$1145,7,FALSE)</f>
        <v>Microsoft Intune Advanced Analytics for FLW</v>
      </c>
      <c r="D1827">
        <f>VLOOKUP(B1827,NCE!$B$13:$N$1145,11,FALSE)</f>
        <v>24.685393258426966</v>
      </c>
      <c r="E1827" t="s">
        <v>894</v>
      </c>
      <c r="F1827" t="str">
        <f>IFERROR(VLOOKUP(B1827,NCE!$B$14:$J$1145,9,0),"")</f>
        <v>Monthly</v>
      </c>
      <c r="G1827" t="str">
        <f>IFERROR(VLOOKUP(B1827,NCE!B:K,8,FALSE),"")</f>
        <v>P1MM</v>
      </c>
      <c r="H1827" t="s">
        <v>12</v>
      </c>
    </row>
    <row r="1828" spans="2:8" hidden="1" x14ac:dyDescent="0.35">
      <c r="B1828" t="s">
        <v>2952</v>
      </c>
      <c r="C1828" t="str">
        <f>VLOOKUP(B1828,NCE!$B$13:$H$1145,7,FALSE)</f>
        <v>Microsoft Intune Endpoint Privilege Management for FLW</v>
      </c>
      <c r="D1828">
        <f>VLOOKUP(B1828,NCE!$B$13:$N$1145,11,FALSE)</f>
        <v>147.87640449438203</v>
      </c>
      <c r="E1828" t="s">
        <v>894</v>
      </c>
      <c r="F1828" t="str">
        <f>IFERROR(VLOOKUP(B1828,NCE!$B$14:$J$1145,9,0),"")</f>
        <v>Annual</v>
      </c>
      <c r="G1828" t="str">
        <f>IFERROR(VLOOKUP(B1828,NCE!B:K,8,FALSE),"")</f>
        <v>P1YA</v>
      </c>
      <c r="H1828" t="s">
        <v>12</v>
      </c>
    </row>
    <row r="1829" spans="2:8" hidden="1" x14ac:dyDescent="0.35">
      <c r="B1829" t="s">
        <v>2953</v>
      </c>
      <c r="C1829" t="str">
        <f>VLOOKUP(B1829,NCE!$B$13:$H$1145,7,FALSE)</f>
        <v>Microsoft Intune Endpoint Privilege Management for FLW</v>
      </c>
      <c r="D1829">
        <f>VLOOKUP(B1829,NCE!$B$13:$N$1145,11,FALSE)</f>
        <v>14.786516853932584</v>
      </c>
      <c r="E1829" t="s">
        <v>894</v>
      </c>
      <c r="F1829" t="str">
        <f>IFERROR(VLOOKUP(B1829,NCE!$B$14:$J$1145,9,0),"")</f>
        <v>Monthly</v>
      </c>
      <c r="G1829" t="str">
        <f>IFERROR(VLOOKUP(B1829,NCE!B:K,8,FALSE),"")</f>
        <v>P1MM</v>
      </c>
      <c r="H1829" t="s">
        <v>12</v>
      </c>
    </row>
    <row r="1830" spans="2:8" hidden="1" x14ac:dyDescent="0.35">
      <c r="B1830" t="s">
        <v>2954</v>
      </c>
      <c r="C1830" t="str">
        <f>VLOOKUP(B1830,NCE!$B$13:$H$1145,7,FALSE)</f>
        <v>Microsoft Intune Endpoint Privilege Management for FLW</v>
      </c>
      <c r="D1830">
        <f>VLOOKUP(B1830,NCE!$B$13:$N$1145,11,FALSE)</f>
        <v>12.940074906367039</v>
      </c>
      <c r="E1830" t="s">
        <v>894</v>
      </c>
      <c r="F1830" t="str">
        <f>IFERROR(VLOOKUP(B1830,NCE!$B$14:$J$1145,9,0),"")</f>
        <v>Monthly</v>
      </c>
      <c r="G1830" t="str">
        <f>IFERROR(VLOOKUP(B1830,NCE!B:K,8,FALSE),"")</f>
        <v>P1YM</v>
      </c>
      <c r="H1830" t="s">
        <v>12</v>
      </c>
    </row>
    <row r="1831" spans="2:8" hidden="1" x14ac:dyDescent="0.35">
      <c r="B1831" t="s">
        <v>2955</v>
      </c>
      <c r="C1831" t="str">
        <f>VLOOKUP(B1831,NCE!$B$13:$H$1145,7,FALSE)</f>
        <v>Microsoft Intune Enterprise Application Management FLW</v>
      </c>
      <c r="D1831">
        <f>VLOOKUP(B1831,NCE!$B$13:$N$1145,11,FALSE)</f>
        <v>99.011235955056179</v>
      </c>
      <c r="E1831" t="s">
        <v>894</v>
      </c>
      <c r="F1831" t="str">
        <f>IFERROR(VLOOKUP(B1831,NCE!$B$14:$J$1145,9,0),"")</f>
        <v>Annual</v>
      </c>
      <c r="G1831" t="str">
        <f>IFERROR(VLOOKUP(B1831,NCE!B:K,8,FALSE),"")</f>
        <v>P1YA</v>
      </c>
      <c r="H1831" t="s">
        <v>12</v>
      </c>
    </row>
    <row r="1832" spans="2:8" hidden="1" x14ac:dyDescent="0.35">
      <c r="B1832" t="s">
        <v>2956</v>
      </c>
      <c r="C1832" t="str">
        <f>VLOOKUP(B1832,NCE!$B$13:$H$1145,7,FALSE)</f>
        <v>Microsoft Intune Enterprise Application Management FLW</v>
      </c>
      <c r="D1832">
        <f>VLOOKUP(B1832,NCE!$B$13:$N$1145,11,FALSE)</f>
        <v>8.6666666666666661</v>
      </c>
      <c r="E1832" t="s">
        <v>894</v>
      </c>
      <c r="F1832" t="str">
        <f>IFERROR(VLOOKUP(B1832,NCE!$B$14:$J$1145,9,0),"")</f>
        <v>Monthly</v>
      </c>
      <c r="G1832" t="str">
        <f>IFERROR(VLOOKUP(B1832,NCE!B:K,8,FALSE),"")</f>
        <v>P1YM</v>
      </c>
      <c r="H1832" t="s">
        <v>12</v>
      </c>
    </row>
    <row r="1833" spans="2:8" hidden="1" x14ac:dyDescent="0.35">
      <c r="B1833" t="s">
        <v>2957</v>
      </c>
      <c r="C1833" t="str">
        <f>VLOOKUP(B1833,NCE!$B$13:$H$1145,7,FALSE)</f>
        <v>Microsoft Intune Enterprise Application Management FLW</v>
      </c>
      <c r="D1833">
        <f>VLOOKUP(B1833,NCE!$B$13:$N$1145,11,FALSE)</f>
        <v>9.8988764044943824</v>
      </c>
      <c r="E1833" t="s">
        <v>894</v>
      </c>
      <c r="F1833" t="str">
        <f>IFERROR(VLOOKUP(B1833,NCE!$B$14:$J$1145,9,0),"")</f>
        <v>Monthly</v>
      </c>
      <c r="G1833" t="str">
        <f>IFERROR(VLOOKUP(B1833,NCE!B:K,8,FALSE),"")</f>
        <v>P1MM</v>
      </c>
      <c r="H1833" t="s">
        <v>12</v>
      </c>
    </row>
    <row r="1834" spans="2:8" hidden="1" x14ac:dyDescent="0.35">
      <c r="B1834" t="s">
        <v>2958</v>
      </c>
      <c r="C1834" t="str">
        <f>VLOOKUP(B1834,NCE!$B$13:$H$1145,7,FALSE)</f>
        <v>Microsoft Intune Plan 2 for FLW</v>
      </c>
      <c r="D1834">
        <f>VLOOKUP(B1834,NCE!$B$13:$N$1145,11,FALSE)</f>
        <v>19.932584269662918</v>
      </c>
      <c r="E1834" t="s">
        <v>894</v>
      </c>
      <c r="F1834" t="str">
        <f>IFERROR(VLOOKUP(B1834,NCE!$B$14:$J$1145,9,0),"")</f>
        <v>Monthly</v>
      </c>
      <c r="G1834" t="str">
        <f>IFERROR(VLOOKUP(B1834,NCE!B:K,8,FALSE),"")</f>
        <v>P1MM</v>
      </c>
      <c r="H1834" t="s">
        <v>12</v>
      </c>
    </row>
    <row r="1835" spans="2:8" hidden="1" x14ac:dyDescent="0.35">
      <c r="B1835" t="s">
        <v>2959</v>
      </c>
      <c r="C1835" t="str">
        <f>VLOOKUP(B1835,NCE!$B$13:$H$1145,7,FALSE)</f>
        <v>Microsoft Intune Plan 2 for FLW</v>
      </c>
      <c r="D1835">
        <f>VLOOKUP(B1835,NCE!$B$13:$N$1145,11,FALSE)</f>
        <v>17.441011235955056</v>
      </c>
      <c r="E1835" t="s">
        <v>894</v>
      </c>
      <c r="F1835" t="str">
        <f>IFERROR(VLOOKUP(B1835,NCE!$B$14:$J$1145,9,0),"")</f>
        <v>Monthly</v>
      </c>
      <c r="G1835" t="str">
        <f>IFERROR(VLOOKUP(B1835,NCE!B:K,8,FALSE),"")</f>
        <v>P1YM</v>
      </c>
      <c r="H1835" t="s">
        <v>12</v>
      </c>
    </row>
    <row r="1836" spans="2:8" hidden="1" x14ac:dyDescent="0.35">
      <c r="B1836" t="s">
        <v>2960</v>
      </c>
      <c r="C1836" t="str">
        <f>VLOOKUP(B1836,NCE!$B$13:$H$1145,7,FALSE)</f>
        <v>Microsoft Intune Plan 2 for FLW</v>
      </c>
      <c r="D1836">
        <f>VLOOKUP(B1836,NCE!$B$13:$N$1145,11,FALSE)</f>
        <v>199.31460674157302</v>
      </c>
      <c r="E1836" t="s">
        <v>894</v>
      </c>
      <c r="F1836" t="str">
        <f>IFERROR(VLOOKUP(B1836,NCE!$B$14:$J$1145,9,0),"")</f>
        <v>Annual</v>
      </c>
      <c r="G1836" t="str">
        <f>IFERROR(VLOOKUP(B1836,NCE!B:K,8,FALSE),"")</f>
        <v>P1YA</v>
      </c>
      <c r="H1836" t="s">
        <v>12</v>
      </c>
    </row>
    <row r="1837" spans="2:8" hidden="1" x14ac:dyDescent="0.35">
      <c r="B1837" t="s">
        <v>2961</v>
      </c>
      <c r="C1837" t="str">
        <f>VLOOKUP(B1837,NCE!$B$13:$H$1145,7,FALSE)</f>
        <v>Microsoft Intune Remote Help for FLW</v>
      </c>
      <c r="D1837">
        <f>VLOOKUP(B1837,NCE!$B$13:$N$1145,11,FALSE)</f>
        <v>15.190074906367039</v>
      </c>
      <c r="E1837" t="s">
        <v>894</v>
      </c>
      <c r="F1837" t="str">
        <f>IFERROR(VLOOKUP(B1837,NCE!$B$14:$J$1145,9,0),"")</f>
        <v>Monthly</v>
      </c>
      <c r="G1837" t="str">
        <f>IFERROR(VLOOKUP(B1837,NCE!B:K,8,FALSE),"")</f>
        <v>P1YM</v>
      </c>
      <c r="H1837" t="s">
        <v>12</v>
      </c>
    </row>
    <row r="1838" spans="2:8" hidden="1" x14ac:dyDescent="0.35">
      <c r="B1838" t="s">
        <v>2962</v>
      </c>
      <c r="C1838" t="str">
        <f>VLOOKUP(B1838,NCE!$B$13:$H$1145,7,FALSE)</f>
        <v>Microsoft Intune Remote Help for FLW</v>
      </c>
      <c r="D1838">
        <f>VLOOKUP(B1838,NCE!$B$13:$N$1145,11,FALSE)</f>
        <v>17.35955056179775</v>
      </c>
      <c r="E1838" t="s">
        <v>894</v>
      </c>
      <c r="F1838" t="str">
        <f>IFERROR(VLOOKUP(B1838,NCE!$B$14:$J$1145,9,0),"")</f>
        <v>Monthly</v>
      </c>
      <c r="G1838" t="str">
        <f>IFERROR(VLOOKUP(B1838,NCE!B:K,8,FALSE),"")</f>
        <v>P1MM</v>
      </c>
      <c r="H1838" t="s">
        <v>12</v>
      </c>
    </row>
    <row r="1839" spans="2:8" hidden="1" x14ac:dyDescent="0.35">
      <c r="B1839" t="s">
        <v>2963</v>
      </c>
      <c r="C1839" t="str">
        <f>VLOOKUP(B1839,NCE!$B$13:$H$1145,7,FALSE)</f>
        <v>Microsoft Intune Remote Help for FLW</v>
      </c>
      <c r="D1839">
        <f>VLOOKUP(B1839,NCE!$B$13:$N$1145,11,FALSE)</f>
        <v>173.6067415730337</v>
      </c>
      <c r="E1839" t="s">
        <v>894</v>
      </c>
      <c r="F1839" t="str">
        <f>IFERROR(VLOOKUP(B1839,NCE!$B$14:$J$1145,9,0),"")</f>
        <v>Annual</v>
      </c>
      <c r="G1839" t="str">
        <f>IFERROR(VLOOKUP(B1839,NCE!B:K,8,FALSE),"")</f>
        <v>P1YA</v>
      </c>
      <c r="H1839" t="s">
        <v>12</v>
      </c>
    </row>
    <row r="1840" spans="2:8" hidden="1" x14ac:dyDescent="0.35">
      <c r="B1840" t="s">
        <v>2964</v>
      </c>
      <c r="C1840" t="str">
        <f>VLOOKUP(B1840,NCE!$B$13:$H$1145,7,FALSE)</f>
        <v>Microsoft Intune Suite for FLW</v>
      </c>
      <c r="D1840">
        <f>VLOOKUP(B1840,NCE!$B$13:$N$1145,11,FALSE)</f>
        <v>43.775280898876396</v>
      </c>
      <c r="E1840" t="s">
        <v>894</v>
      </c>
      <c r="F1840" t="str">
        <f>IFERROR(VLOOKUP(B1840,NCE!$B$14:$J$1145,9,0),"")</f>
        <v>Monthly</v>
      </c>
      <c r="G1840" t="str">
        <f>IFERROR(VLOOKUP(B1840,NCE!B:K,8,FALSE),"")</f>
        <v>P1YM</v>
      </c>
      <c r="H1840" t="s">
        <v>12</v>
      </c>
    </row>
    <row r="1841" spans="2:8" hidden="1" x14ac:dyDescent="0.35">
      <c r="B1841" t="s">
        <v>2965</v>
      </c>
      <c r="C1841" t="str">
        <f>VLOOKUP(B1841,NCE!$B$13:$H$1145,7,FALSE)</f>
        <v>Microsoft Intune Suite for FLW</v>
      </c>
      <c r="D1841">
        <f>VLOOKUP(B1841,NCE!$B$13:$N$1145,11,FALSE)</f>
        <v>50.011235955056179</v>
      </c>
      <c r="E1841" t="s">
        <v>894</v>
      </c>
      <c r="F1841" t="str">
        <f>IFERROR(VLOOKUP(B1841,NCE!$B$14:$J$1145,9,0),"")</f>
        <v>Monthly</v>
      </c>
      <c r="G1841" t="str">
        <f>IFERROR(VLOOKUP(B1841,NCE!B:K,8,FALSE),"")</f>
        <v>P1MM</v>
      </c>
      <c r="H1841" t="s">
        <v>12</v>
      </c>
    </row>
    <row r="1842" spans="2:8" hidden="1" x14ac:dyDescent="0.35">
      <c r="B1842" t="s">
        <v>2966</v>
      </c>
      <c r="C1842" t="str">
        <f>VLOOKUP(B1842,NCE!$B$13:$H$1145,7,FALSE)</f>
        <v>Microsoft Intune Suite for FLW</v>
      </c>
      <c r="D1842">
        <f>VLOOKUP(B1842,NCE!$B$13:$N$1145,11,FALSE)</f>
        <v>500.22471910112358</v>
      </c>
      <c r="E1842" t="s">
        <v>894</v>
      </c>
      <c r="F1842" t="str">
        <f>IFERROR(VLOOKUP(B1842,NCE!$B$14:$J$1145,9,0),"")</f>
        <v>Annual</v>
      </c>
      <c r="G1842" t="str">
        <f>IFERROR(VLOOKUP(B1842,NCE!B:K,8,FALSE),"")</f>
        <v>P1YA</v>
      </c>
      <c r="H1842" t="s">
        <v>12</v>
      </c>
    </row>
    <row r="1843" spans="2:8" hidden="1" x14ac:dyDescent="0.35">
      <c r="B1843" t="s">
        <v>2967</v>
      </c>
      <c r="C1843" t="str">
        <f>VLOOKUP(B1843,NCE!$B$13:$H$1145,7,FALSE)</f>
        <v>Microsoft Teams Enterprise – Unattended License</v>
      </c>
      <c r="D1843">
        <f>VLOOKUP(B1843,NCE!$B$13:$N$1145,11,FALSE)</f>
        <v>630.11235955056179</v>
      </c>
      <c r="E1843" t="s">
        <v>894</v>
      </c>
      <c r="F1843" t="str">
        <f>IFERROR(VLOOKUP(B1843,NCE!$B$14:$J$1145,9,0),"")</f>
        <v>Annual</v>
      </c>
      <c r="G1843" t="str">
        <f>IFERROR(VLOOKUP(B1843,NCE!B:K,8,FALSE),"")</f>
        <v>P1YA</v>
      </c>
      <c r="H1843" t="s">
        <v>12</v>
      </c>
    </row>
    <row r="1844" spans="2:8" hidden="1" x14ac:dyDescent="0.35">
      <c r="B1844" t="s">
        <v>2968</v>
      </c>
      <c r="C1844" t="str">
        <f>VLOOKUP(B1844,NCE!$B$13:$H$1145,7,FALSE)</f>
        <v>Teams Phone Standard FLW</v>
      </c>
      <c r="D1844">
        <f>VLOOKUP(B1844,NCE!$B$13:$N$1145,11,FALSE)</f>
        <v>36.786516853932589</v>
      </c>
      <c r="E1844" t="s">
        <v>894</v>
      </c>
      <c r="F1844" t="str">
        <f>IFERROR(VLOOKUP(B1844,NCE!$B$14:$J$1145,9,0),"")</f>
        <v>Monthly</v>
      </c>
      <c r="G1844" t="str">
        <f>IFERROR(VLOOKUP(B1844,NCE!B:K,8,FALSE),"")</f>
        <v>P1MM</v>
      </c>
      <c r="H1844" t="s">
        <v>12</v>
      </c>
    </row>
    <row r="1845" spans="2:8" hidden="1" x14ac:dyDescent="0.35">
      <c r="B1845" t="s">
        <v>2969</v>
      </c>
      <c r="C1845" t="str">
        <f>VLOOKUP(B1845,NCE!$B$13:$H$1145,7,FALSE)</f>
        <v>Microsoft Viva Employee Communications and Communities</v>
      </c>
      <c r="D1845">
        <f>VLOOKUP(B1845,NCE!$B$13:$N$1145,11,FALSE)</f>
        <v>147.87640449438203</v>
      </c>
      <c r="E1845" t="s">
        <v>894</v>
      </c>
      <c r="F1845" t="str">
        <f>IFERROR(VLOOKUP(B1845,NCE!$B$14:$J$1145,9,0),"")</f>
        <v>Annual</v>
      </c>
      <c r="G1845" t="str">
        <f>IFERROR(VLOOKUP(B1845,NCE!B:K,8,FALSE),"")</f>
        <v>P1YA</v>
      </c>
      <c r="H1845" t="s">
        <v>12</v>
      </c>
    </row>
    <row r="1846" spans="2:8" hidden="1" x14ac:dyDescent="0.35">
      <c r="B1846" t="s">
        <v>2970</v>
      </c>
      <c r="C1846" t="str">
        <f>VLOOKUP(B1846,NCE!$B$13:$H$1145,7,FALSE)</f>
        <v>Microsoft Viva Employee Communications and Communities</v>
      </c>
      <c r="D1846">
        <f>VLOOKUP(B1846,NCE!$B$13:$N$1145,11,FALSE)</f>
        <v>12.940074906367039</v>
      </c>
      <c r="E1846" t="s">
        <v>894</v>
      </c>
      <c r="F1846" t="str">
        <f>IFERROR(VLOOKUP(B1846,NCE!$B$14:$J$1145,9,0),"")</f>
        <v>Monthly</v>
      </c>
      <c r="G1846" t="str">
        <f>IFERROR(VLOOKUP(B1846,NCE!B:K,8,FALSE),"")</f>
        <v>P1YM</v>
      </c>
      <c r="H1846" t="s">
        <v>12</v>
      </c>
    </row>
    <row r="1847" spans="2:8" hidden="1" x14ac:dyDescent="0.35">
      <c r="B1847" t="s">
        <v>2971</v>
      </c>
      <c r="C1847" t="str">
        <f>VLOOKUP(B1847,NCE!$B$13:$H$1145,7,FALSE)</f>
        <v>Power Automate Hosted Process</v>
      </c>
      <c r="D1847">
        <f>VLOOKUP(B1847,NCE!$B$13:$N$1145,11,FALSE)</f>
        <v>1298.5355805243446</v>
      </c>
      <c r="E1847" t="s">
        <v>894</v>
      </c>
      <c r="F1847" t="str">
        <f>IFERROR(VLOOKUP(B1847,NCE!$B$14:$J$1145,9,0),"")</f>
        <v>Monthly</v>
      </c>
      <c r="G1847" t="str">
        <f>IFERROR(VLOOKUP(B1847,NCE!B:K,8,FALSE),"")</f>
        <v>P1YM</v>
      </c>
      <c r="H1847" t="s">
        <v>12</v>
      </c>
    </row>
    <row r="1848" spans="2:8" hidden="1" x14ac:dyDescent="0.35">
      <c r="B1848" t="s">
        <v>2972</v>
      </c>
      <c r="C1848" t="str">
        <f>VLOOKUP(B1848,NCE!$B$13:$H$1145,7,FALSE)</f>
        <v>Power Automate Hosted Process</v>
      </c>
      <c r="D1848">
        <f>VLOOKUP(B1848,NCE!$B$13:$N$1145,11,FALSE)</f>
        <v>14840.449438202248</v>
      </c>
      <c r="E1848" t="s">
        <v>894</v>
      </c>
      <c r="F1848" t="str">
        <f>IFERROR(VLOOKUP(B1848,NCE!$B$14:$J$1145,9,0),"")</f>
        <v>Annual</v>
      </c>
      <c r="G1848" t="str">
        <f>IFERROR(VLOOKUP(B1848,NCE!B:K,8,FALSE),"")</f>
        <v>P1YA</v>
      </c>
      <c r="H1848" t="s">
        <v>12</v>
      </c>
    </row>
    <row r="1849" spans="2:8" hidden="1" x14ac:dyDescent="0.35">
      <c r="B1849" t="s">
        <v>2973</v>
      </c>
      <c r="C1849" t="str">
        <f>VLOOKUP(B1849,NCE!$B$13:$H$1145,7,FALSE)</f>
        <v>Power Automate Hosted Process</v>
      </c>
      <c r="D1849">
        <f>VLOOKUP(B1849,NCE!$B$13:$N$1145,11,FALSE)</f>
        <v>1484.0449438202247</v>
      </c>
      <c r="E1849" t="s">
        <v>894</v>
      </c>
      <c r="F1849" t="str">
        <f>IFERROR(VLOOKUP(B1849,NCE!$B$14:$J$1145,9,0),"")</f>
        <v>Monthly</v>
      </c>
      <c r="G1849" t="str">
        <f>IFERROR(VLOOKUP(B1849,NCE!B:K,8,FALSE),"")</f>
        <v>P1MM</v>
      </c>
      <c r="H1849" t="s">
        <v>12</v>
      </c>
    </row>
    <row r="1850" spans="2:8" hidden="1" x14ac:dyDescent="0.35">
      <c r="B1850" t="s">
        <v>2974</v>
      </c>
      <c r="C1850" t="str">
        <f>VLOOKUP(B1850,NCE!$B$13:$H$1145,7,FALSE)</f>
        <v>Python in Excel add-on</v>
      </c>
      <c r="D1850">
        <f>VLOOKUP(B1850,NCE!$B$13:$N$1145,11,FALSE)</f>
        <v>1472.3932584269664</v>
      </c>
      <c r="E1850" t="s">
        <v>894</v>
      </c>
      <c r="F1850" t="str">
        <f>IFERROR(VLOOKUP(B1850,NCE!$B$14:$J$1145,9,0),"")</f>
        <v>Annual</v>
      </c>
      <c r="G1850" t="str">
        <f>IFERROR(VLOOKUP(B1850,NCE!B:K,8,FALSE),"")</f>
        <v>P1YA</v>
      </c>
      <c r="H1850" t="s">
        <v>12</v>
      </c>
    </row>
    <row r="1851" spans="2:8" hidden="1" x14ac:dyDescent="0.35">
      <c r="B1851" t="s">
        <v>2975</v>
      </c>
      <c r="C1851" t="str">
        <f>VLOOKUP(B1851,NCE!$B$13:$H$1145,7,FALSE)</f>
        <v>Python in Excel add-on</v>
      </c>
      <c r="D1851">
        <f>VLOOKUP(B1851,NCE!$B$13:$N$1145,11,FALSE)</f>
        <v>147.23595505617976</v>
      </c>
      <c r="E1851" t="s">
        <v>894</v>
      </c>
      <c r="F1851" t="str">
        <f>IFERROR(VLOOKUP(B1851,NCE!$B$14:$J$1145,9,0),"")</f>
        <v>Monthly</v>
      </c>
      <c r="G1851" t="str">
        <f>IFERROR(VLOOKUP(B1851,NCE!B:K,8,FALSE),"")</f>
        <v>P1MM</v>
      </c>
      <c r="H1851" t="s">
        <v>12</v>
      </c>
    </row>
    <row r="1852" spans="2:8" hidden="1" x14ac:dyDescent="0.35">
      <c r="B1852" t="s">
        <v>2976</v>
      </c>
      <c r="C1852" t="str">
        <f>VLOOKUP(B1852,NCE!$B$13:$H$1145,7,FALSE)</f>
        <v>Teams Essentials and Teams Phone with domestic and international calling</v>
      </c>
      <c r="D1852">
        <f>VLOOKUP(B1852,NCE!$B$13:$N$1145,11,FALSE)</f>
        <v>2650.303370786517</v>
      </c>
      <c r="E1852" t="s">
        <v>894</v>
      </c>
      <c r="F1852" t="str">
        <f>IFERROR(VLOOKUP(B1852,NCE!$B$14:$J$1145,9,0),"")</f>
        <v>Annual</v>
      </c>
      <c r="G1852" t="str">
        <f>IFERROR(VLOOKUP(B1852,NCE!B:K,8,FALSE),"")</f>
        <v>P1YA</v>
      </c>
      <c r="H1852" t="s">
        <v>12</v>
      </c>
    </row>
    <row r="1853" spans="2:8" hidden="1" x14ac:dyDescent="0.35">
      <c r="B1853" t="s">
        <v>2977</v>
      </c>
      <c r="C1853" t="str">
        <f>VLOOKUP(B1853,NCE!$B$13:$H$1145,7,FALSE)</f>
        <v>Teams Essentials and Teams Phone with domestic and international calling</v>
      </c>
      <c r="D1853">
        <f>VLOOKUP(B1853,NCE!$B$13:$N$1145,11,FALSE)</f>
        <v>265.03370786516854</v>
      </c>
      <c r="E1853" t="s">
        <v>894</v>
      </c>
      <c r="F1853" t="str">
        <f>IFERROR(VLOOKUP(B1853,NCE!$B$14:$J$1145,9,0),"")</f>
        <v>Monthly</v>
      </c>
      <c r="G1853" t="str">
        <f>IFERROR(VLOOKUP(B1853,NCE!B:K,8,FALSE),"")</f>
        <v>P1MM</v>
      </c>
      <c r="H1853" t="s">
        <v>12</v>
      </c>
    </row>
    <row r="1854" spans="2:8" hidden="1" x14ac:dyDescent="0.35">
      <c r="B1854" t="s">
        <v>2978</v>
      </c>
      <c r="C1854" t="str">
        <f>VLOOKUP(B1854,NCE!$B$13:$H$1145,7,FALSE)</f>
        <v>Teams Essentials and Teams Phone with domestic and international calling</v>
      </c>
      <c r="D1854">
        <f>VLOOKUP(B1854,NCE!$B$13:$N$1145,11,FALSE)</f>
        <v>231.89606741573036</v>
      </c>
      <c r="E1854" t="s">
        <v>894</v>
      </c>
      <c r="F1854" t="str">
        <f>IFERROR(VLOOKUP(B1854,NCE!$B$14:$J$1145,9,0),"")</f>
        <v>Monthly</v>
      </c>
      <c r="G1854" t="str">
        <f>IFERROR(VLOOKUP(B1854,NCE!B:K,8,FALSE),"")</f>
        <v>P1YM</v>
      </c>
      <c r="H1854" t="s">
        <v>12</v>
      </c>
    </row>
    <row r="1855" spans="2:8" hidden="1" x14ac:dyDescent="0.35">
      <c r="B1855" t="s">
        <v>2979</v>
      </c>
      <c r="C1855" t="str">
        <f>VLOOKUP(B1855,NCE!$B$13:$H$1145,7,FALSE)</f>
        <v>Teams Phone with domestic and international calling</v>
      </c>
      <c r="D1855">
        <f>VLOOKUP(B1855,NCE!$B$13:$N$1145,11,FALSE)</f>
        <v>219.07771535580525</v>
      </c>
      <c r="E1855" t="s">
        <v>894</v>
      </c>
      <c r="F1855" t="str">
        <f>IFERROR(VLOOKUP(B1855,NCE!$B$14:$J$1145,9,0),"")</f>
        <v>Monthly</v>
      </c>
      <c r="G1855" t="str">
        <f>IFERROR(VLOOKUP(B1855,NCE!B:K,8,FALSE),"")</f>
        <v>P1YM</v>
      </c>
      <c r="H1855" t="s">
        <v>12</v>
      </c>
    </row>
    <row r="1856" spans="2:8" hidden="1" x14ac:dyDescent="0.35">
      <c r="B1856" t="s">
        <v>2980</v>
      </c>
      <c r="C1856" t="str">
        <f>VLOOKUP(B1856,NCE!$B$13:$H$1145,7,FALSE)</f>
        <v>Teams Phone with domestic and international calling</v>
      </c>
      <c r="D1856">
        <f>VLOOKUP(B1856,NCE!$B$13:$N$1145,11,FALSE)</f>
        <v>250.37078651685394</v>
      </c>
      <c r="E1856" t="s">
        <v>894</v>
      </c>
      <c r="F1856" t="str">
        <f>IFERROR(VLOOKUP(B1856,NCE!$B$14:$J$1145,9,0),"")</f>
        <v>Monthly</v>
      </c>
      <c r="G1856" t="str">
        <f>IFERROR(VLOOKUP(B1856,NCE!B:K,8,FALSE),"")</f>
        <v>P1MM</v>
      </c>
      <c r="H1856" t="s">
        <v>12</v>
      </c>
    </row>
    <row r="1857" spans="2:8" hidden="1" x14ac:dyDescent="0.35">
      <c r="B1857" t="s">
        <v>2981</v>
      </c>
      <c r="C1857" t="str">
        <f>VLOOKUP(B1857,NCE!$B$13:$H$1145,7,FALSE)</f>
        <v>Teams Phone with domestic and international calling</v>
      </c>
      <c r="D1857">
        <f>VLOOKUP(B1857,NCE!$B$13:$N$1145,11,FALSE)</f>
        <v>2503.7078651685397</v>
      </c>
      <c r="E1857" t="s">
        <v>894</v>
      </c>
      <c r="F1857" t="str">
        <f>IFERROR(VLOOKUP(B1857,NCE!$B$14:$J$1145,9,0),"")</f>
        <v>Annual</v>
      </c>
      <c r="G1857" t="str">
        <f>IFERROR(VLOOKUP(B1857,NCE!B:K,8,FALSE),"")</f>
        <v>P1YA</v>
      </c>
      <c r="H1857" t="s">
        <v>12</v>
      </c>
    </row>
    <row r="1858" spans="2:8" hidden="1" x14ac:dyDescent="0.35">
      <c r="B1858" t="s">
        <v>2982</v>
      </c>
      <c r="C1858" t="str">
        <f>VLOOKUP(B1858,NCE!$B$13:$H$1145,7,FALSE)</f>
        <v>Windows 365 Cross Region Disaster Recovery Add-On</v>
      </c>
      <c r="D1858">
        <f>VLOOKUP(B1858,NCE!$B$13:$N$1145,11,FALSE)</f>
        <v>30.651685393258429</v>
      </c>
      <c r="E1858" t="s">
        <v>894</v>
      </c>
      <c r="F1858" t="str">
        <f>IFERROR(VLOOKUP(B1858,NCE!$B$14:$J$1145,9,0),"")</f>
        <v>Monthly</v>
      </c>
      <c r="G1858" t="str">
        <f>IFERROR(VLOOKUP(B1858,NCE!B:K,8,FALSE),"")</f>
        <v>P1MM</v>
      </c>
      <c r="H1858" t="s">
        <v>12</v>
      </c>
    </row>
    <row r="1859" spans="2:8" hidden="1" x14ac:dyDescent="0.35">
      <c r="B1859" t="s">
        <v>2983</v>
      </c>
      <c r="C1859" t="str">
        <f>VLOOKUP(B1859,NCE!$B$13:$H$1145,7,FALSE)</f>
        <v>Windows 365 Cross Region Disaster Recovery Add-On</v>
      </c>
      <c r="D1859">
        <f>VLOOKUP(B1859,NCE!$B$13:$N$1145,11,FALSE)</f>
        <v>330.99999999999994</v>
      </c>
      <c r="E1859" t="s">
        <v>894</v>
      </c>
      <c r="F1859" t="str">
        <f>IFERROR(VLOOKUP(B1859,NCE!$B$14:$J$1145,9,0),"")</f>
        <v>Annual</v>
      </c>
      <c r="G1859" t="str">
        <f>IFERROR(VLOOKUP(B1859,NCE!B:K,8,FALSE),"")</f>
        <v>P1YA</v>
      </c>
      <c r="H1859" t="s">
        <v>12</v>
      </c>
    </row>
    <row r="1860" spans="2:8" hidden="1" x14ac:dyDescent="0.35">
      <c r="B1860" t="s">
        <v>2984</v>
      </c>
      <c r="C1860" t="str">
        <f>VLOOKUP(B1860,NCE!$B$13:$H$1145,7,FALSE)</f>
        <v>Windows 365 Cross Region Disaster Recovery Add-On</v>
      </c>
      <c r="D1860">
        <f>VLOOKUP(B1860,NCE!$B$13:$N$1145,11,FALSE)</f>
        <v>28.959737827715358</v>
      </c>
      <c r="E1860" t="s">
        <v>894</v>
      </c>
      <c r="F1860" t="str">
        <f>IFERROR(VLOOKUP(B1860,NCE!$B$14:$J$1145,9,0),"")</f>
        <v>Monthly</v>
      </c>
      <c r="G1860" t="str">
        <f>IFERROR(VLOOKUP(B1860,NCE!B:K,8,FALSE),"")</f>
        <v>P1YM</v>
      </c>
      <c r="H1860" t="s">
        <v>12</v>
      </c>
    </row>
    <row r="1861" spans="2:8" hidden="1" x14ac:dyDescent="0.35">
      <c r="B1861" t="s">
        <v>2985</v>
      </c>
      <c r="C1861" t="str">
        <f>VLOOKUP(B1861,NCE!$B$13:$H$1145,7,FALSE)</f>
        <v>Windows 365 Enterprise GPU Max</v>
      </c>
      <c r="D1861">
        <f>VLOOKUP(B1861,NCE!$B$13:$N$1145,11,FALSE)</f>
        <v>11097.955992509364</v>
      </c>
      <c r="E1861" t="s">
        <v>894</v>
      </c>
      <c r="F1861" t="str">
        <f>IFERROR(VLOOKUP(B1861,NCE!$B$14:$J$1145,9,0),"")</f>
        <v>Monthly</v>
      </c>
      <c r="G1861" t="str">
        <f>IFERROR(VLOOKUP(B1861,NCE!B:K,8,FALSE),"")</f>
        <v>P1YM</v>
      </c>
      <c r="H1861" t="s">
        <v>12</v>
      </c>
    </row>
    <row r="1862" spans="2:8" hidden="1" x14ac:dyDescent="0.35">
      <c r="B1862" t="s">
        <v>2986</v>
      </c>
      <c r="C1862" t="str">
        <f>VLOOKUP(B1862,NCE!$B$13:$H$1145,7,FALSE)</f>
        <v>Windows 365 Enterprise GPU Super</v>
      </c>
      <c r="D1862">
        <f>VLOOKUP(B1862,NCE!$B$13:$N$1145,11,FALSE)</f>
        <v>6313.696629213483</v>
      </c>
      <c r="E1862" t="s">
        <v>894</v>
      </c>
      <c r="F1862" t="str">
        <f>IFERROR(VLOOKUP(B1862,NCE!$B$14:$J$1145,9,0),"")</f>
        <v>Monthly</v>
      </c>
      <c r="G1862" t="str">
        <f>IFERROR(VLOOKUP(B1862,NCE!B:K,8,FALSE),"")</f>
        <v>P1MM</v>
      </c>
      <c r="H1862" t="s">
        <v>12</v>
      </c>
    </row>
    <row r="1863" spans="2:8" hidden="1" x14ac:dyDescent="0.35">
      <c r="B1863" t="s">
        <v>2987</v>
      </c>
      <c r="C1863" t="str">
        <f>VLOOKUP(B1863,NCE!$B$13:$H$1145,7,FALSE)</f>
        <v>Windows 365 Enterprise GPU Standard</v>
      </c>
      <c r="D1863">
        <f>VLOOKUP(B1863,NCE!$B$13:$N$1145,11,FALSE)</f>
        <v>3113.6526217228461</v>
      </c>
      <c r="E1863" t="s">
        <v>894</v>
      </c>
      <c r="F1863" t="str">
        <f>IFERROR(VLOOKUP(B1863,NCE!$B$14:$J$1145,9,0),"")</f>
        <v>Monthly</v>
      </c>
      <c r="G1863" t="str">
        <f>IFERROR(VLOOKUP(B1863,NCE!B:K,8,FALSE),"")</f>
        <v>P1YM</v>
      </c>
      <c r="H1863" t="s">
        <v>12</v>
      </c>
    </row>
    <row r="1864" spans="2:8" hidden="1" x14ac:dyDescent="0.35">
      <c r="B1864" t="s">
        <v>2988</v>
      </c>
      <c r="C1864" t="str">
        <f>VLOOKUP(B1864,NCE!$B$13:$H$1145,7,FALSE)</f>
        <v>Windows 365 Enterprise GPU Max</v>
      </c>
      <c r="D1864">
        <f>VLOOKUP(B1864,NCE!$B$13:$N$1145,11,FALSE)</f>
        <v>126833.76404494382</v>
      </c>
      <c r="E1864" t="s">
        <v>894</v>
      </c>
      <c r="F1864" t="str">
        <f>IFERROR(VLOOKUP(B1864,NCE!$B$14:$J$1145,9,0),"")</f>
        <v>Annual</v>
      </c>
      <c r="G1864" t="str">
        <f>IFERROR(VLOOKUP(B1864,NCE!B:K,8,FALSE),"")</f>
        <v>P1YA</v>
      </c>
      <c r="H1864" t="s">
        <v>12</v>
      </c>
    </row>
    <row r="1865" spans="2:8" hidden="1" x14ac:dyDescent="0.35">
      <c r="B1865" t="s">
        <v>2989</v>
      </c>
      <c r="C1865" t="str">
        <f>VLOOKUP(B1865,NCE!$B$13:$H$1145,7,FALSE)</f>
        <v>Windows 365 Enterprise GPU Super</v>
      </c>
      <c r="D1865">
        <f>VLOOKUP(B1865,NCE!$B$13:$N$1145,11,FALSE)</f>
        <v>68188.011235955055</v>
      </c>
      <c r="E1865" t="s">
        <v>894</v>
      </c>
      <c r="F1865" t="str">
        <f>IFERROR(VLOOKUP(B1865,NCE!$B$14:$J$1145,9,0),"")</f>
        <v>Annual</v>
      </c>
      <c r="G1865" t="str">
        <f>IFERROR(VLOOKUP(B1865,NCE!B:K,8,FALSE),"")</f>
        <v>P1YA</v>
      </c>
      <c r="H1865" t="s">
        <v>12</v>
      </c>
    </row>
    <row r="1866" spans="2:8" hidden="1" x14ac:dyDescent="0.35">
      <c r="B1866" t="s">
        <v>2990</v>
      </c>
      <c r="C1866" t="str">
        <f>VLOOKUP(B1866,NCE!$B$13:$H$1145,7,FALSE)</f>
        <v>Windows 365 Enterprise GPU Standard</v>
      </c>
      <c r="D1866">
        <f>VLOOKUP(B1866,NCE!$B$13:$N$1145,11,FALSE)</f>
        <v>35584.66292134831</v>
      </c>
      <c r="E1866" t="s">
        <v>894</v>
      </c>
      <c r="F1866" t="str">
        <f>IFERROR(VLOOKUP(B1866,NCE!$B$14:$J$1145,9,0),"")</f>
        <v>Annual</v>
      </c>
      <c r="G1866" t="str">
        <f>IFERROR(VLOOKUP(B1866,NCE!B:K,8,FALSE),"")</f>
        <v>P1YA</v>
      </c>
      <c r="H1866" t="s">
        <v>12</v>
      </c>
    </row>
    <row r="1867" spans="2:8" hidden="1" x14ac:dyDescent="0.35">
      <c r="B1867" t="s">
        <v>2991</v>
      </c>
      <c r="C1867" t="str">
        <f>VLOOKUP(B1867,NCE!$B$13:$H$1145,7,FALSE)</f>
        <v>Windows 365 Enterprise GPU Standard</v>
      </c>
      <c r="D1867">
        <f>VLOOKUP(B1867,NCE!$B$13:$N$1145,11,FALSE)</f>
        <v>3294.8764044943819</v>
      </c>
      <c r="E1867" t="s">
        <v>894</v>
      </c>
      <c r="F1867" t="str">
        <f>IFERROR(VLOOKUP(B1867,NCE!$B$14:$J$1145,9,0),"")</f>
        <v>Monthly</v>
      </c>
      <c r="G1867" t="str">
        <f>IFERROR(VLOOKUP(B1867,NCE!B:K,8,FALSE),"")</f>
        <v>P1MM</v>
      </c>
      <c r="H1867" t="s">
        <v>12</v>
      </c>
    </row>
    <row r="1868" spans="2:8" hidden="1" x14ac:dyDescent="0.35">
      <c r="B1868" t="s">
        <v>2992</v>
      </c>
      <c r="C1868" t="str">
        <f>VLOOKUP(B1868,NCE!$B$13:$H$1145,7,FALSE)</f>
        <v>Windows 365 Enterprise GPU Max</v>
      </c>
      <c r="D1868">
        <f>VLOOKUP(B1868,NCE!$B$13:$N$1145,11,FALSE)</f>
        <v>11743.876404494382</v>
      </c>
      <c r="E1868" t="s">
        <v>894</v>
      </c>
      <c r="F1868" t="str">
        <f>IFERROR(VLOOKUP(B1868,NCE!$B$14:$J$1145,9,0),"")</f>
        <v>Monthly</v>
      </c>
      <c r="G1868" t="str">
        <f>IFERROR(VLOOKUP(B1868,NCE!B:K,8,FALSE),"")</f>
        <v>P1MM</v>
      </c>
      <c r="H1868" t="s">
        <v>12</v>
      </c>
    </row>
    <row r="1869" spans="2:8" hidden="1" x14ac:dyDescent="0.35">
      <c r="B1869" t="s">
        <v>2993</v>
      </c>
      <c r="C1869" t="str">
        <f>VLOOKUP(B1869,NCE!$B$13:$H$1145,7,FALSE)</f>
        <v>Windows 365 Enterprise GPU Super</v>
      </c>
      <c r="D1869">
        <f>VLOOKUP(B1869,NCE!$B$13:$N$1145,11,FALSE)</f>
        <v>5966.4494382022467</v>
      </c>
      <c r="E1869" t="s">
        <v>894</v>
      </c>
      <c r="F1869" t="str">
        <f>IFERROR(VLOOKUP(B1869,NCE!$B$14:$J$1145,9,0),"")</f>
        <v>Monthly</v>
      </c>
      <c r="G1869" t="str">
        <f>IFERROR(VLOOKUP(B1869,NCE!B:K,8,FALSE),"")</f>
        <v>P1YM</v>
      </c>
      <c r="H1869" t="s">
        <v>12</v>
      </c>
    </row>
    <row r="1870" spans="2:8" hidden="1" x14ac:dyDescent="0.35">
      <c r="B1870" t="s">
        <v>2994</v>
      </c>
      <c r="C1870" t="str">
        <f>VLOOKUP(B1870,NCE!$B$13:$H$1145,7,FALSE)</f>
        <v>Windows 365 Frontline GPU Standard</v>
      </c>
      <c r="D1870">
        <f>VLOOKUP(B1870,NCE!$B$13:$N$1145,11,FALSE)</f>
        <v>4673.3661048689146</v>
      </c>
      <c r="E1870" t="s">
        <v>894</v>
      </c>
      <c r="F1870" t="str">
        <f>IFERROR(VLOOKUP(B1870,NCE!$B$14:$J$1145,9,0),"")</f>
        <v>Monthly</v>
      </c>
      <c r="G1870" t="str">
        <f>IFERROR(VLOOKUP(B1870,NCE!B:K,8,FALSE),"")</f>
        <v>P1YM</v>
      </c>
      <c r="H1870" t="s">
        <v>12</v>
      </c>
    </row>
    <row r="1871" spans="2:8" hidden="1" x14ac:dyDescent="0.35">
      <c r="B1871" t="s">
        <v>2995</v>
      </c>
      <c r="C1871" t="str">
        <f>VLOOKUP(B1871,NCE!$B$13:$H$1145,7,FALSE)</f>
        <v>Windows 365 Frontline GPU Max</v>
      </c>
      <c r="D1871">
        <f>VLOOKUP(B1871,NCE!$B$13:$N$1145,11,FALSE)</f>
        <v>190250.07865168538</v>
      </c>
      <c r="E1871" t="s">
        <v>894</v>
      </c>
      <c r="F1871" t="str">
        <f>IFERROR(VLOOKUP(B1871,NCE!$B$14:$J$1145,9,0),"")</f>
        <v>Annual</v>
      </c>
      <c r="G1871" t="str">
        <f>IFERROR(VLOOKUP(B1871,NCE!B:K,8,FALSE),"")</f>
        <v>P1YA</v>
      </c>
      <c r="H1871" t="s">
        <v>12</v>
      </c>
    </row>
    <row r="1872" spans="2:8" hidden="1" x14ac:dyDescent="0.35">
      <c r="B1872" t="s">
        <v>2996</v>
      </c>
      <c r="C1872" t="str">
        <f>VLOOKUP(B1872,NCE!$B$13:$H$1145,7,FALSE)</f>
        <v>Windows 365 Frontline GPU Max</v>
      </c>
      <c r="D1872">
        <f>VLOOKUP(B1872,NCE!$B$13:$N$1145,11,FALSE)</f>
        <v>17615.752808988764</v>
      </c>
      <c r="E1872" t="s">
        <v>894</v>
      </c>
      <c r="F1872" t="str">
        <f>IFERROR(VLOOKUP(B1872,NCE!$B$14:$J$1145,9,0),"")</f>
        <v>Monthly</v>
      </c>
      <c r="G1872" t="str">
        <f>IFERROR(VLOOKUP(B1872,NCE!B:K,8,FALSE),"")</f>
        <v>P1MM</v>
      </c>
      <c r="H1872" t="s">
        <v>12</v>
      </c>
    </row>
    <row r="1873" spans="2:8" hidden="1" x14ac:dyDescent="0.35">
      <c r="B1873" t="s">
        <v>2997</v>
      </c>
      <c r="C1873" t="str">
        <f>VLOOKUP(B1873,NCE!$B$13:$H$1145,7,FALSE)</f>
        <v>Windows 365 Frontline GPU Super</v>
      </c>
      <c r="D1873">
        <f>VLOOKUP(B1873,NCE!$B$13:$N$1145,11,FALSE)</f>
        <v>9473.5617977528073</v>
      </c>
      <c r="E1873" t="s">
        <v>894</v>
      </c>
      <c r="F1873" t="str">
        <f>IFERROR(VLOOKUP(B1873,NCE!$B$14:$J$1145,9,0),"")</f>
        <v>Monthly</v>
      </c>
      <c r="G1873" t="str">
        <f>IFERROR(VLOOKUP(B1873,NCE!B:K,8,FALSE),"")</f>
        <v>P1MM</v>
      </c>
      <c r="H1873" t="s">
        <v>12</v>
      </c>
    </row>
    <row r="1874" spans="2:8" hidden="1" x14ac:dyDescent="0.35">
      <c r="B1874" t="s">
        <v>2998</v>
      </c>
      <c r="C1874" t="str">
        <f>VLOOKUP(B1874,NCE!$B$13:$H$1145,7,FALSE)</f>
        <v>Windows 365 Frontline GPU Super</v>
      </c>
      <c r="D1874">
        <f>VLOOKUP(B1874,NCE!$B$13:$N$1145,11,FALSE)</f>
        <v>8952.5149812734071</v>
      </c>
      <c r="E1874" t="s">
        <v>894</v>
      </c>
      <c r="F1874" t="str">
        <f>IFERROR(VLOOKUP(B1874,NCE!$B$14:$J$1145,9,0),"")</f>
        <v>Monthly</v>
      </c>
      <c r="G1874" t="str">
        <f>IFERROR(VLOOKUP(B1874,NCE!B:K,8,FALSE),"")</f>
        <v>P1YM</v>
      </c>
      <c r="H1874" t="s">
        <v>12</v>
      </c>
    </row>
    <row r="1875" spans="2:8" hidden="1" x14ac:dyDescent="0.35">
      <c r="B1875" t="s">
        <v>2999</v>
      </c>
      <c r="C1875" t="str">
        <f>VLOOKUP(B1875,NCE!$B$13:$H$1145,7,FALSE)</f>
        <v>Windows 365 Frontline GPU Standard</v>
      </c>
      <c r="D1875">
        <f>VLOOKUP(B1875,NCE!$B$13:$N$1145,11,FALSE)</f>
        <v>53409.977528089883</v>
      </c>
      <c r="E1875" t="s">
        <v>894</v>
      </c>
      <c r="F1875" t="str">
        <f>IFERROR(VLOOKUP(B1875,NCE!$B$14:$J$1145,9,0),"")</f>
        <v>Annual</v>
      </c>
      <c r="G1875" t="str">
        <f>IFERROR(VLOOKUP(B1875,NCE!B:K,8,FALSE),"")</f>
        <v>P1YA</v>
      </c>
      <c r="H1875" t="s">
        <v>12</v>
      </c>
    </row>
    <row r="1876" spans="2:8" hidden="1" x14ac:dyDescent="0.35">
      <c r="B1876" t="s">
        <v>3000</v>
      </c>
      <c r="C1876" t="str">
        <f>VLOOKUP(B1876,NCE!$B$13:$H$1145,7,FALSE)</f>
        <v>Windows 365 Frontline GPU Super</v>
      </c>
      <c r="D1876">
        <f>VLOOKUP(B1876,NCE!$B$13:$N$1145,11,FALSE)</f>
        <v>102314.42696629213</v>
      </c>
      <c r="E1876" t="s">
        <v>894</v>
      </c>
      <c r="F1876" t="str">
        <f>IFERROR(VLOOKUP(B1876,NCE!$B$14:$J$1145,9,0),"")</f>
        <v>Annual</v>
      </c>
      <c r="G1876" t="str">
        <f>IFERROR(VLOOKUP(B1876,NCE!B:K,8,FALSE),"")</f>
        <v>P1YA</v>
      </c>
      <c r="H1876" t="s">
        <v>12</v>
      </c>
    </row>
    <row r="1877" spans="2:8" hidden="1" x14ac:dyDescent="0.35">
      <c r="B1877" t="s">
        <v>3001</v>
      </c>
      <c r="C1877" t="str">
        <f>VLOOKUP(B1877,NCE!$B$13:$H$1145,7,FALSE)</f>
        <v>Windows 365 Frontline GPU Standard</v>
      </c>
      <c r="D1877">
        <f>VLOOKUP(B1877,NCE!$B$13:$N$1145,11,FALSE)</f>
        <v>4945.3595505617977</v>
      </c>
      <c r="E1877" t="s">
        <v>894</v>
      </c>
      <c r="F1877" t="str">
        <f>IFERROR(VLOOKUP(B1877,NCE!$B$14:$J$1145,9,0),"")</f>
        <v>Monthly</v>
      </c>
      <c r="G1877" t="str">
        <f>IFERROR(VLOOKUP(B1877,NCE!B:K,8,FALSE),"")</f>
        <v>P1MM</v>
      </c>
      <c r="H1877" t="s">
        <v>12</v>
      </c>
    </row>
    <row r="1878" spans="2:8" hidden="1" x14ac:dyDescent="0.35">
      <c r="B1878" t="s">
        <v>3002</v>
      </c>
      <c r="C1878" t="str">
        <f>VLOOKUP(B1878,NCE!$B$13:$H$1145,7,FALSE)</f>
        <v>Windows 365 Frontline GPU Max</v>
      </c>
      <c r="D1878">
        <f>VLOOKUP(B1878,NCE!$B$13:$N$1145,11,FALSE)</f>
        <v>16646.880149812732</v>
      </c>
      <c r="E1878" t="s">
        <v>894</v>
      </c>
      <c r="F1878" t="str">
        <f>IFERROR(VLOOKUP(B1878,NCE!$B$14:$J$1145,9,0),"")</f>
        <v>Monthly</v>
      </c>
      <c r="G1878" t="str">
        <f>IFERROR(VLOOKUP(B1878,NCE!B:K,8,FALSE),"")</f>
        <v>P1YM</v>
      </c>
      <c r="H1878" t="s">
        <v>12</v>
      </c>
    </row>
    <row r="1879" spans="2:8" hidden="1" x14ac:dyDescent="0.35">
      <c r="B1879" t="s">
        <v>2748</v>
      </c>
      <c r="C1879" t="str">
        <f>VLOOKUP(B1879,Tabela6[[#All],[PN]:[Produto]],2,FALSE)</f>
        <v>Windows Server 2025 Datacenter - 2 Core License Pack 3 Year</v>
      </c>
      <c r="D1879">
        <f>VLOOKUP(B1879,Tabela6[[#All],[PN]:[Valor]],3,FALSE)</f>
        <v>8611.045977011494</v>
      </c>
      <c r="E1879" t="s">
        <v>157</v>
      </c>
      <c r="H1879" t="s">
        <v>12</v>
      </c>
    </row>
    <row r="1880" spans="2:8" hidden="1" x14ac:dyDescent="0.35">
      <c r="B1880" t="s">
        <v>4099</v>
      </c>
      <c r="C1880" t="str">
        <f>VLOOKUP(B1880,Tabela155[[#All],[PN]:[SkuTitle]],5,FALSE)</f>
        <v>Windows Server 2025 External Connector</v>
      </c>
      <c r="D1880">
        <f>VLOOKUP(B1880,Tabela155[[#All],[PN]:[Valor]],6,FALSE)</f>
        <v>20565.112359550563</v>
      </c>
      <c r="E1880" t="s">
        <v>148</v>
      </c>
      <c r="H1880" t="s">
        <v>12</v>
      </c>
    </row>
    <row r="1881" spans="2:8" hidden="1" x14ac:dyDescent="0.35">
      <c r="B1881" t="s">
        <v>4101</v>
      </c>
      <c r="C1881" t="str">
        <f>VLOOKUP(B1881,Tabela155[[#All],[PN]:[SkuTitle]],5,FALSE)</f>
        <v>Windows Rights Management External Connector 2025</v>
      </c>
      <c r="D1881">
        <f>VLOOKUP(B1881,Tabela155[[#All],[PN]:[Valor]],6,FALSE)</f>
        <v>168766.6629213483</v>
      </c>
      <c r="E1881" t="s">
        <v>148</v>
      </c>
      <c r="H1881" t="s">
        <v>12</v>
      </c>
    </row>
    <row r="1882" spans="2:8" x14ac:dyDescent="0.35">
      <c r="B1882" t="s">
        <v>4106</v>
      </c>
      <c r="C1882" t="str">
        <f>VLOOKUP(B1882,Tabela15[[#All],[PN]:[SkuTitle]],5,FALSE)</f>
        <v>Windows Server 2025 External Connector</v>
      </c>
      <c r="D1882">
        <f>VLOOKUP(B1882,Tabela15[[#All],[PN]:[Valor]],6,FALSE)</f>
        <v>5140.7078651685388</v>
      </c>
      <c r="E1882" t="s">
        <v>148</v>
      </c>
      <c r="H1882" t="s">
        <v>1821</v>
      </c>
    </row>
    <row r="1883" spans="2:8" x14ac:dyDescent="0.35">
      <c r="B1883" t="s">
        <v>4107</v>
      </c>
      <c r="C1883" t="str">
        <f>VLOOKUP(B1883,Tabela15[[#All],[PN]:[SkuTitle]],5,FALSE)</f>
        <v>Windows Rights Management External Connector 2025</v>
      </c>
      <c r="D1883">
        <f>VLOOKUP(B1883,Tabela15[[#All],[PN]:[Valor]],6,FALSE)</f>
        <v>42191.382022471909</v>
      </c>
      <c r="E1883" t="s">
        <v>148</v>
      </c>
      <c r="H1883" t="s">
        <v>1821</v>
      </c>
    </row>
    <row r="1884" spans="2:8" hidden="1" x14ac:dyDescent="0.35">
      <c r="B1884" t="s">
        <v>4110</v>
      </c>
      <c r="C1884" t="str">
        <f>VLOOKUP(B1884,Tabela155[[#All],[PN]:[SkuTitle]],5,FALSE)</f>
        <v>ESU for SQL 2014 Std Per Server for 1st year EOS (Coverage July 9 2025 - July 14 2026)</v>
      </c>
      <c r="D1884">
        <f>VLOOKUP(B1884,Tabela155[[#All],[PN]:[Valor]],6,FALSE)</f>
        <v>8300.2808988764045</v>
      </c>
      <c r="E1884" t="s">
        <v>148</v>
      </c>
      <c r="H1884" t="s">
        <v>12</v>
      </c>
    </row>
    <row r="1885" spans="2:8" hidden="1" x14ac:dyDescent="0.35">
      <c r="B1885" t="s">
        <v>4111</v>
      </c>
      <c r="C1885" t="str">
        <f>VLOOKUP(B1885,Tabela155[[#All],[PN]:[SkuTitle]],5,FALSE)</f>
        <v>ESU for SQL 2014 EE 2 Core pack for 1st year EOS (Coverage July 9 2025 - July 14 2026)</v>
      </c>
      <c r="D1885">
        <f>VLOOKUP(B1885,Tabela155[[#All],[PN]:[Valor]],6,FALSE)</f>
        <v>127293.74157303369</v>
      </c>
      <c r="E1885" t="s">
        <v>148</v>
      </c>
      <c r="H1885" t="s">
        <v>12</v>
      </c>
    </row>
    <row r="1886" spans="2:8" hidden="1" x14ac:dyDescent="0.35">
      <c r="B1886" t="s">
        <v>4112</v>
      </c>
      <c r="C1886" t="str">
        <f>VLOOKUP(B1886,Tabela155[[#All],[PN]:[SkuTitle]],5,FALSE)</f>
        <v>ESU for SQL 2014 Std 2 Core pack for 1st year EOS (Coverage July 9 2025 - July 14 2026)</v>
      </c>
      <c r="D1886">
        <f>VLOOKUP(B1886,Tabela155[[#All],[PN]:[Valor]],6,FALSE)</f>
        <v>33203.393258426964</v>
      </c>
      <c r="E1886" t="s">
        <v>148</v>
      </c>
      <c r="H1886" t="s">
        <v>12</v>
      </c>
    </row>
    <row r="1887" spans="2:8" hidden="1" x14ac:dyDescent="0.35">
      <c r="B1887" t="s">
        <v>4113</v>
      </c>
      <c r="C1887" t="str">
        <f>VLOOKUP(B1887,Tabela155[[#All],[PN]:[SkuTitle]],5,FALSE)</f>
        <v>ESU for SQL 2014 EE Per Server for 1st year EOS(Coverage July 9 2025 - July 14 2026)</v>
      </c>
      <c r="D1887">
        <f>VLOOKUP(B1887,Tabela155[[#All],[PN]:[Valor]],6,FALSE)</f>
        <v>79546.067415730329</v>
      </c>
      <c r="E1887" t="s">
        <v>148</v>
      </c>
      <c r="H1887" t="s">
        <v>12</v>
      </c>
    </row>
    <row r="1888" spans="2:8" hidden="1" x14ac:dyDescent="0.35">
      <c r="B1888" t="s">
        <v>4118</v>
      </c>
      <c r="C1888" t="str">
        <f>VLOOKUP(B1888,Tabela155[[#All],[PN]:[SkuTitle]],5,FALSE)</f>
        <v>Windows 10 ESU Year 2 (2026 - 2027)</v>
      </c>
      <c r="D1888">
        <f>VLOOKUP(B1888,Tabela155[[#All],[PN]:[Valor]],6,FALSE)</f>
        <v>1025.8651685393259</v>
      </c>
      <c r="E1888" t="s">
        <v>148</v>
      </c>
      <c r="H1888" t="s">
        <v>12</v>
      </c>
    </row>
    <row r="1889" spans="2:8" hidden="1" x14ac:dyDescent="0.35">
      <c r="B1889" t="s">
        <v>4122</v>
      </c>
      <c r="C1889" t="str">
        <f>VLOOKUP(B1889,Tabela155[[#All],[PN]:[SkuTitle]],5,FALSE)</f>
        <v>Windows 10 ESU Year 3 (2027 - 2028)</v>
      </c>
      <c r="D1889">
        <f>VLOOKUP(B1889,Tabela155[[#All],[PN]:[Valor]],6,FALSE)</f>
        <v>2052.8651685393256</v>
      </c>
      <c r="E1889" t="s">
        <v>148</v>
      </c>
      <c r="H1889" t="s">
        <v>12</v>
      </c>
    </row>
    <row r="1890" spans="2:8" hidden="1" x14ac:dyDescent="0.35">
      <c r="B1890" t="s">
        <v>4124</v>
      </c>
      <c r="C1890" t="str">
        <f>VLOOKUP(B1890,Tabela155[[#All],[PN]:[SkuTitle]],5,FALSE)</f>
        <v>Windows 10 ESU Year 1 (2025 - 2026)</v>
      </c>
      <c r="D1890">
        <f>VLOOKUP(B1890,Tabela155[[#All],[PN]:[Valor]],6,FALSE)</f>
        <v>512.37078651685397</v>
      </c>
      <c r="E1890" t="s">
        <v>148</v>
      </c>
      <c r="H1890" t="s">
        <v>12</v>
      </c>
    </row>
    <row r="1891" spans="2:8" x14ac:dyDescent="0.35">
      <c r="B1891" t="s">
        <v>4126</v>
      </c>
      <c r="C1891" t="str">
        <f>VLOOKUP(B1891,Tabela15[[#All],[PN]:[SkuTitle]],5,FALSE)</f>
        <v>Windows 10 ESU Year 1 (2025 - 2026)</v>
      </c>
      <c r="D1891">
        <f>VLOOKUP(B1891,Tabela15[[#All],[PN]:[Valor]],6,FALSE)</f>
        <v>7.97752808988764</v>
      </c>
      <c r="E1891" t="s">
        <v>148</v>
      </c>
      <c r="H1891" t="s">
        <v>1821</v>
      </c>
    </row>
    <row r="1892" spans="2:8" x14ac:dyDescent="0.35">
      <c r="B1892" t="s">
        <v>4127</v>
      </c>
      <c r="C1892" t="str">
        <f>VLOOKUP(B1892,Tabela15[[#All],[PN]:[SkuTitle]],5,FALSE)</f>
        <v>Windows 10 ESU Year 2 (2026 - 2027)</v>
      </c>
      <c r="D1892">
        <f>VLOOKUP(B1892,Tabela15[[#All],[PN]:[Valor]],6,FALSE)</f>
        <v>17.078651685393258</v>
      </c>
      <c r="E1892" t="s">
        <v>148</v>
      </c>
      <c r="H1892" t="s">
        <v>1821</v>
      </c>
    </row>
    <row r="1893" spans="2:8" x14ac:dyDescent="0.35">
      <c r="B1893" t="s">
        <v>4128</v>
      </c>
      <c r="C1893" t="str">
        <f>VLOOKUP(B1893,Tabela15[[#All],[PN]:[SkuTitle]],5,FALSE)</f>
        <v>Windows 10 ESU Year 3 (2027 - 2028)</v>
      </c>
      <c r="D1893">
        <f>VLOOKUP(B1893,Tabela15[[#All],[PN]:[Valor]],6,FALSE)</f>
        <v>34.157303370786515</v>
      </c>
      <c r="E1893" t="s">
        <v>148</v>
      </c>
      <c r="H1893" t="s">
        <v>1821</v>
      </c>
    </row>
    <row r="1894" spans="2:8" hidden="1" x14ac:dyDescent="0.35">
      <c r="B1894" t="s">
        <v>4129</v>
      </c>
      <c r="C1894" t="str">
        <f>VLOOKUP(B1894,Tabela6[[#All],[PN]:[Produto]],2,FALSE)</f>
        <v>System Center 2025 Datacenter - 2 Core License Pack 1 Year</v>
      </c>
      <c r="D1894">
        <f>VLOOKUP(B1894,Tabela6[[#All],[PN]:[Valor]],3,FALSE)</f>
        <v>1344.1034482758619</v>
      </c>
      <c r="E1894" t="s">
        <v>157</v>
      </c>
      <c r="H1894" t="s">
        <v>12</v>
      </c>
    </row>
    <row r="1895" spans="2:8" hidden="1" x14ac:dyDescent="0.35">
      <c r="B1895" t="s">
        <v>4130</v>
      </c>
      <c r="C1895" t="str">
        <f>VLOOKUP(B1895,Tabela6[[#All],[PN]:[Produto]],2,FALSE)</f>
        <v>System Center 2025 Standard - 2 Core License Pack 1 Year</v>
      </c>
      <c r="D1895">
        <f>VLOOKUP(B1895,Tabela6[[#All],[PN]:[Valor]],3,FALSE)</f>
        <v>492.65517241379314</v>
      </c>
      <c r="E1895" t="s">
        <v>157</v>
      </c>
      <c r="H1895" t="s">
        <v>12</v>
      </c>
    </row>
    <row r="1896" spans="2:8" hidden="1" x14ac:dyDescent="0.35">
      <c r="B1896" t="s">
        <v>4131</v>
      </c>
      <c r="C1896" t="str">
        <f>VLOOKUP(B1896,Tabela6[[#All],[PN]:[Produto]],2,FALSE)</f>
        <v>Windows Server 2025 RMS CAL - 1 Device CAL - 1 year</v>
      </c>
      <c r="D1896">
        <f>VLOOKUP(B1896,Tabela6[[#All],[PN]:[Valor]],3,FALSE)</f>
        <v>179.40229885057474</v>
      </c>
      <c r="E1896" t="s">
        <v>157</v>
      </c>
      <c r="H1896" t="s">
        <v>12</v>
      </c>
    </row>
    <row r="1897" spans="2:8" hidden="1" x14ac:dyDescent="0.35">
      <c r="B1897" t="s">
        <v>4132</v>
      </c>
      <c r="C1897" t="str">
        <f>VLOOKUP(B1897,Tabela6[[#All],[PN]:[Produto]],2,FALSE)</f>
        <v>Windows Server 2025 RMS CAL - 1 User CAL - 1 year</v>
      </c>
      <c r="D1897">
        <f>VLOOKUP(B1897,Tabela6[[#All],[PN]:[Valor]],3,FALSE)</f>
        <v>217.88505747126436</v>
      </c>
      <c r="E1897" t="s">
        <v>157</v>
      </c>
      <c r="H1897" t="s">
        <v>12</v>
      </c>
    </row>
    <row r="1898" spans="2:8" hidden="1" x14ac:dyDescent="0.35">
      <c r="B1898" t="s">
        <v>4133</v>
      </c>
      <c r="C1898" t="str">
        <f>VLOOKUP(B1898,Tabela6[[#All],[PN]:[Produto]],2,FALSE)</f>
        <v>Windows Server 2025 Remote Desktop Services - 1 User CAL 1 Year</v>
      </c>
      <c r="D1898">
        <f>VLOOKUP(B1898,Tabela6[[#All],[PN]:[Valor]],3,FALSE)</f>
        <v>780.41379310344837</v>
      </c>
      <c r="E1898" t="s">
        <v>157</v>
      </c>
      <c r="H1898" t="s">
        <v>12</v>
      </c>
    </row>
    <row r="1899" spans="2:8" hidden="1" x14ac:dyDescent="0.35">
      <c r="B1899" t="s">
        <v>4134</v>
      </c>
      <c r="C1899" t="str">
        <f>VLOOKUP(B1899,Tabela6[[#All],[PN]:[Produto]],2,FALSE)</f>
        <v>Windows Server 2025 CAL - 1 Device CAL - 1 year</v>
      </c>
      <c r="D1899">
        <f>VLOOKUP(B1899,Tabela6[[#All],[PN]:[Valor]],3,FALSE)</f>
        <v>103.59770114942528</v>
      </c>
      <c r="E1899" t="s">
        <v>157</v>
      </c>
      <c r="H1899" t="s">
        <v>12</v>
      </c>
    </row>
    <row r="1900" spans="2:8" hidden="1" x14ac:dyDescent="0.35">
      <c r="B1900" t="s">
        <v>4135</v>
      </c>
      <c r="C1900" t="str">
        <f>VLOOKUP(B1900,Tabela6[[#All],[PN]:[Produto]],2,FALSE)</f>
        <v>Windows Server 2025 CAL - 1 User CAL - 1 year</v>
      </c>
      <c r="D1900">
        <f>VLOOKUP(B1900,Tabela6[[#All],[PN]:[Valor]],3,FALSE)</f>
        <v>122.34482758620689</v>
      </c>
      <c r="E1900" t="s">
        <v>157</v>
      </c>
      <c r="H1900" t="s">
        <v>12</v>
      </c>
    </row>
    <row r="1901" spans="2:8" hidden="1" x14ac:dyDescent="0.35">
      <c r="B1901" t="s">
        <v>4136</v>
      </c>
      <c r="C1901" t="str">
        <f>VLOOKUP(B1901,Tabela6[[#All],[PN]:[Produto]],2,FALSE)</f>
        <v>Windows Server 2025 Datacenter - 8 Core License Pack 1 Year</v>
      </c>
      <c r="D1901">
        <f>VLOOKUP(B1901,Tabela6[[#All],[PN]:[Valor]],3,FALSE)</f>
        <v>16480.160919540231</v>
      </c>
      <c r="E1901" t="s">
        <v>157</v>
      </c>
      <c r="H1901" t="s">
        <v>12</v>
      </c>
    </row>
    <row r="1902" spans="2:8" hidden="1" x14ac:dyDescent="0.35">
      <c r="B1902" t="s">
        <v>4137</v>
      </c>
      <c r="C1902" t="str">
        <f>VLOOKUP(B1902,Tabela6[[#All],[PN]:[Produto]],2,FALSE)</f>
        <v>Windows Server 2025 Datacenter - 2 Core License Pack 1 Year</v>
      </c>
      <c r="D1902">
        <f>VLOOKUP(B1902,Tabela6[[#All],[PN]:[Valor]],3,FALSE)</f>
        <v>4119.7931034482754</v>
      </c>
      <c r="E1902" t="s">
        <v>157</v>
      </c>
      <c r="H1902" t="s">
        <v>12</v>
      </c>
    </row>
    <row r="1903" spans="2:8" hidden="1" x14ac:dyDescent="0.35">
      <c r="B1903" t="s">
        <v>4138</v>
      </c>
      <c r="C1903" t="str">
        <f>VLOOKUP(B1903,Tabela6[[#All],[PN]:[Produto]],2,FALSE)</f>
        <v>Windows Server 2025 Standard - 8 Core License Pack 1 Year</v>
      </c>
      <c r="D1903">
        <f>VLOOKUP(B1903,Tabela6[[#All],[PN]:[Valor]],3,FALSE)</f>
        <v>2367.8850574712642</v>
      </c>
      <c r="E1903" t="s">
        <v>157</v>
      </c>
      <c r="H1903" t="s">
        <v>12</v>
      </c>
    </row>
    <row r="1904" spans="2:8" hidden="1" x14ac:dyDescent="0.35">
      <c r="B1904" t="s">
        <v>4139</v>
      </c>
      <c r="C1904" t="str">
        <f>VLOOKUP(B1904,Tabela6[[#All],[PN]:[Produto]],2,FALSE)</f>
        <v>Windows Server 2025 Standard - 2 Core License Pack 1 Year</v>
      </c>
      <c r="D1904">
        <f>VLOOKUP(B1904,Tabela6[[#All],[PN]:[Valor]],3,FALSE)</f>
        <v>591.64367816091954</v>
      </c>
      <c r="E1904" t="s">
        <v>157</v>
      </c>
      <c r="H1904" t="s">
        <v>12</v>
      </c>
    </row>
    <row r="1905" spans="2:8" hidden="1" x14ac:dyDescent="0.35">
      <c r="B1905" t="s">
        <v>4141</v>
      </c>
      <c r="C1905" t="str">
        <f>VLOOKUP(B1905,NCE!$B$13:$H$1145,7,FALSE)</f>
        <v>Cross-Tenant Shared Data Migration</v>
      </c>
      <c r="D1905">
        <f>VLOOKUP(B1905,NCE!$B$13:$L$1145,11,FALSE)</f>
        <v>294.4831460674157</v>
      </c>
      <c r="E1905" t="s">
        <v>894</v>
      </c>
      <c r="F1905" t="str">
        <f>IFERROR(VLOOKUP(B1905,NCE!$B$14:$J$1145,9,0),"")</f>
        <v>Annual</v>
      </c>
      <c r="G1905" t="str">
        <f>IFERROR(VLOOKUP(B1905,NCE!B:K,8,FALSE),"")</f>
        <v>P1YA</v>
      </c>
      <c r="H1905" t="s">
        <v>12</v>
      </c>
    </row>
    <row r="1906" spans="2:8" hidden="1" x14ac:dyDescent="0.35">
      <c r="B1906" t="s">
        <v>4142</v>
      </c>
      <c r="C1906" t="str">
        <f>VLOOKUP(B1906,NCE!$B$13:$H$1145,7,FALSE)</f>
        <v>Teams Phone Standard FLW</v>
      </c>
      <c r="D1906">
        <f>VLOOKUP(B1906,NCE!$B$13:$L$1145,11,FALSE)</f>
        <v>367.77528089887642</v>
      </c>
      <c r="E1906" t="s">
        <v>894</v>
      </c>
      <c r="F1906" t="str">
        <f>IFERROR(VLOOKUP(B1906,NCE!$B$14:$J$1145,9,0),"")</f>
        <v>Annual</v>
      </c>
      <c r="G1906" t="str">
        <f>IFERROR(VLOOKUP(B1906,NCE!B:K,8,FALSE),"")</f>
        <v>P1YA</v>
      </c>
      <c r="H1906" t="s">
        <v>12</v>
      </c>
    </row>
    <row r="1907" spans="2:8" hidden="1" x14ac:dyDescent="0.35">
      <c r="B1907" t="s">
        <v>4143</v>
      </c>
      <c r="C1907" t="str">
        <f>VLOOKUP(B1907,NCE!$B$13:$H$1145,7,FALSE)</f>
        <v>Cross-Tenant Shared Data Migration</v>
      </c>
      <c r="D1907">
        <f>VLOOKUP(B1907,NCE!$B$13:$L$1145,11,FALSE)</f>
        <v>25.772471910112358</v>
      </c>
      <c r="E1907" t="s">
        <v>894</v>
      </c>
      <c r="F1907" t="str">
        <f>IFERROR(VLOOKUP(B1907,NCE!$B$14:$J$1145,9,0),"")</f>
        <v>Monthly</v>
      </c>
      <c r="G1907" t="str">
        <f>IFERROR(VLOOKUP(B1907,NCE!B:K,8,FALSE),"")</f>
        <v>P1YM</v>
      </c>
      <c r="H1907" t="s">
        <v>12</v>
      </c>
    </row>
    <row r="1908" spans="2:8" hidden="1" x14ac:dyDescent="0.35">
      <c r="B1908" t="s">
        <v>4144</v>
      </c>
      <c r="C1908" t="str">
        <f>VLOOKUP(B1908,NCE!$B$13:$H$1145,7,FALSE)</f>
        <v>Teams Phone Standard FLW</v>
      </c>
      <c r="D1908">
        <f>VLOOKUP(B1908,NCE!$B$13:$L$1145,11,FALSE)</f>
        <v>32.176029962546814</v>
      </c>
      <c r="E1908" t="s">
        <v>894</v>
      </c>
      <c r="F1908" t="str">
        <f>IFERROR(VLOOKUP(B1908,NCE!$B$14:$J$1145,9,0),"")</f>
        <v>Monthly</v>
      </c>
      <c r="G1908" t="str">
        <f>IFERROR(VLOOKUP(B1908,NCE!B:K,8,FALSE),"")</f>
        <v>P1YM</v>
      </c>
      <c r="H1908" t="s">
        <v>12</v>
      </c>
    </row>
    <row r="1909" spans="2:8" hidden="1" x14ac:dyDescent="0.35">
      <c r="B1909" t="s">
        <v>2871</v>
      </c>
      <c r="C1909" t="str">
        <f>VLOOKUP(B1909,NCE!$B$13:$H$1145,7,FALSE)</f>
        <v>Dynamics 365 Contact Center</v>
      </c>
      <c r="D1909">
        <f>VLOOKUP(B1909,NCE!$B$13:$L$1145,11,FALSE)</f>
        <v>7592.6179775280898</v>
      </c>
      <c r="E1909" t="s">
        <v>894</v>
      </c>
      <c r="F1909" t="str">
        <f>IFERROR(VLOOKUP(B1909,NCE!$B$14:$J$1145,9,0),"")</f>
        <v>Annual</v>
      </c>
      <c r="G1909" t="str">
        <f>IFERROR(VLOOKUP(B1909,NCE!B:K,8,FALSE),"")</f>
        <v>P1YA</v>
      </c>
      <c r="H1909" t="s">
        <v>12</v>
      </c>
    </row>
    <row r="1910" spans="2:8" hidden="1" x14ac:dyDescent="0.35">
      <c r="B1910" t="s">
        <v>2872</v>
      </c>
      <c r="C1910" t="str">
        <f>VLOOKUP(B1910,NCE!$B$13:$H$1145,7,FALSE)</f>
        <v>Dynamics 365 Contact Center</v>
      </c>
      <c r="D1910">
        <f>VLOOKUP(B1910,NCE!$B$13:$L$1145,11,FALSE)</f>
        <v>759.25842696629218</v>
      </c>
      <c r="E1910" t="s">
        <v>894</v>
      </c>
      <c r="F1910" t="str">
        <f>IFERROR(VLOOKUP(B1910,NCE!$B$14:$J$1145,9,0),"")</f>
        <v>Monthly</v>
      </c>
      <c r="G1910" t="str">
        <f>IFERROR(VLOOKUP(B1910,NCE!B:K,8,FALSE),"")</f>
        <v>P1MM</v>
      </c>
      <c r="H1910" t="s">
        <v>12</v>
      </c>
    </row>
    <row r="1911" spans="2:8" hidden="1" x14ac:dyDescent="0.35">
      <c r="B1911" t="s">
        <v>2873</v>
      </c>
      <c r="C1911" t="str">
        <f>VLOOKUP(B1911,NCE!$B$13:$H$1145,7,FALSE)</f>
        <v>Dynamics 365 Contact Center</v>
      </c>
      <c r="D1911">
        <f>VLOOKUP(B1911,NCE!$B$13:$L$1145,11,FALSE)</f>
        <v>664.35767790262173</v>
      </c>
      <c r="E1911" t="s">
        <v>894</v>
      </c>
      <c r="F1911" t="str">
        <f>IFERROR(VLOOKUP(B1911,NCE!$B$14:$J$1145,9,0),"")</f>
        <v>Monthly</v>
      </c>
      <c r="G1911" t="str">
        <f>IFERROR(VLOOKUP(B1911,NCE!B:K,8,FALSE),"")</f>
        <v>P1YM</v>
      </c>
      <c r="H1911" t="s">
        <v>12</v>
      </c>
    </row>
    <row r="1912" spans="2:8" hidden="1" x14ac:dyDescent="0.35">
      <c r="B1912" t="s">
        <v>2874</v>
      </c>
      <c r="C1912" t="str">
        <f>VLOOKUP(B1912,NCE!$B$13:$H$1145,7,FALSE)</f>
        <v>Dynamics 365 Contact Center Add-on for Customer Service Enterprise</v>
      </c>
      <c r="D1912">
        <f>VLOOKUP(B1912,NCE!$B$13:$L$1145,11,FALSE)</f>
        <v>543.57397003745314</v>
      </c>
      <c r="E1912" t="s">
        <v>894</v>
      </c>
      <c r="F1912" t="str">
        <f>IFERROR(VLOOKUP(B1912,NCE!$B$14:$J$1145,9,0),"")</f>
        <v>Monthly</v>
      </c>
      <c r="G1912" t="str">
        <f>IFERROR(VLOOKUP(B1912,NCE!B:K,8,FALSE),"")</f>
        <v>P1YM</v>
      </c>
      <c r="H1912" t="s">
        <v>12</v>
      </c>
    </row>
    <row r="1913" spans="2:8" hidden="1" x14ac:dyDescent="0.35">
      <c r="B1913" t="s">
        <v>2875</v>
      </c>
      <c r="C1913" t="str">
        <f>VLOOKUP(B1913,NCE!$B$13:$H$1145,7,FALSE)</f>
        <v>Dynamics 365 Contact Center Add-on for Customer Service Enterprise</v>
      </c>
      <c r="D1913">
        <f>VLOOKUP(B1913,NCE!$B$13:$L$1145,11,FALSE)</f>
        <v>6212.2471910112354</v>
      </c>
      <c r="E1913" t="s">
        <v>894</v>
      </c>
      <c r="F1913" t="str">
        <f>IFERROR(VLOOKUP(B1913,NCE!$B$14:$J$1145,9,0),"")</f>
        <v>Annual</v>
      </c>
      <c r="G1913" t="str">
        <f>IFERROR(VLOOKUP(B1913,NCE!B:K,8,FALSE),"")</f>
        <v>P1YA</v>
      </c>
      <c r="H1913" t="s">
        <v>12</v>
      </c>
    </row>
    <row r="1914" spans="2:8" hidden="1" x14ac:dyDescent="0.35">
      <c r="B1914" t="s">
        <v>2876</v>
      </c>
      <c r="C1914" t="str">
        <f>VLOOKUP(B1914,NCE!$B$13:$H$1145,7,FALSE)</f>
        <v>Dynamics 365 Contact Center Digital</v>
      </c>
      <c r="D1914">
        <f>VLOOKUP(B1914,NCE!$B$13:$L$1145,11,FALSE)</f>
        <v>655.70786516853934</v>
      </c>
      <c r="E1914" t="s">
        <v>894</v>
      </c>
      <c r="F1914" t="str">
        <f>IFERROR(VLOOKUP(B1914,NCE!$B$14:$J$1145,9,0),"")</f>
        <v>Monthly</v>
      </c>
      <c r="G1914" t="str">
        <f>IFERROR(VLOOKUP(B1914,NCE!B:K,8,FALSE),"")</f>
        <v>P1MM</v>
      </c>
      <c r="H1914" t="s">
        <v>12</v>
      </c>
    </row>
    <row r="1915" spans="2:8" hidden="1" x14ac:dyDescent="0.35">
      <c r="B1915" t="s">
        <v>2877</v>
      </c>
      <c r="C1915" t="str">
        <f>VLOOKUP(B1915,NCE!$B$13:$H$1145,7,FALSE)</f>
        <v>Dynamics 365 Contact Center Digital Add-on for Customer Service Enterprise</v>
      </c>
      <c r="D1915">
        <f>VLOOKUP(B1915,NCE!$B$13:$L$1145,11,FALSE)</f>
        <v>452.95505617977528</v>
      </c>
      <c r="E1915" t="s">
        <v>894</v>
      </c>
      <c r="F1915" t="str">
        <f>IFERROR(VLOOKUP(B1915,NCE!$B$14:$J$1145,9,0),"")</f>
        <v>Monthly</v>
      </c>
      <c r="G1915" t="str">
        <f>IFERROR(VLOOKUP(B1915,NCE!B:K,8,FALSE),"")</f>
        <v>P1YM</v>
      </c>
      <c r="H1915" t="s">
        <v>12</v>
      </c>
    </row>
    <row r="1916" spans="2:8" hidden="1" x14ac:dyDescent="0.35">
      <c r="B1916" t="s">
        <v>2878</v>
      </c>
      <c r="C1916" t="str">
        <f>VLOOKUP(B1916,NCE!$B$13:$H$1145,7,FALSE)</f>
        <v>Dynamics 365 Contact Center Digital</v>
      </c>
      <c r="D1916">
        <f>VLOOKUP(B1916,NCE!$B$13:$L$1145,11,FALSE)</f>
        <v>6557.0337078651683</v>
      </c>
      <c r="E1916" t="s">
        <v>894</v>
      </c>
      <c r="F1916" t="str">
        <f>IFERROR(VLOOKUP(B1916,NCE!$B$14:$J$1145,9,0),"")</f>
        <v>Annual</v>
      </c>
      <c r="G1916" t="str">
        <f>IFERROR(VLOOKUP(B1916,NCE!B:K,8,FALSE),"")</f>
        <v>P1YA</v>
      </c>
      <c r="H1916" t="s">
        <v>12</v>
      </c>
    </row>
    <row r="1917" spans="2:8" hidden="1" x14ac:dyDescent="0.35">
      <c r="B1917" t="s">
        <v>2879</v>
      </c>
      <c r="C1917" t="str">
        <f>VLOOKUP(B1917,NCE!$B$13:$H$1145,7,FALSE)</f>
        <v>Dynamics 365 Contact Center Digital</v>
      </c>
      <c r="D1917">
        <f>VLOOKUP(B1917,NCE!$B$13:$L$1145,11,FALSE)</f>
        <v>573.73970037453182</v>
      </c>
      <c r="E1917" t="s">
        <v>894</v>
      </c>
      <c r="F1917" t="str">
        <f>IFERROR(VLOOKUP(B1917,NCE!$B$14:$J$1145,9,0),"")</f>
        <v>Monthly</v>
      </c>
      <c r="G1917" t="str">
        <f>IFERROR(VLOOKUP(B1917,NCE!B:K,8,FALSE),"")</f>
        <v>P1YM</v>
      </c>
      <c r="H1917" t="s">
        <v>12</v>
      </c>
    </row>
    <row r="1918" spans="2:8" hidden="1" x14ac:dyDescent="0.35">
      <c r="B1918" t="s">
        <v>2880</v>
      </c>
      <c r="C1918" t="str">
        <f>VLOOKUP(B1918,NCE!$B$13:$H$1145,7,FALSE)</f>
        <v>Dynamics 365 Contact Center Digital Add-on for Customer Service Enterprise</v>
      </c>
      <c r="D1918">
        <f>VLOOKUP(B1918,NCE!$B$13:$L$1145,11,FALSE)</f>
        <v>517.67415730337075</v>
      </c>
      <c r="E1918" t="s">
        <v>894</v>
      </c>
      <c r="F1918" t="str">
        <f>IFERROR(VLOOKUP(B1918,NCE!$B$14:$J$1145,9,0),"")</f>
        <v>Monthly</v>
      </c>
      <c r="G1918" t="str">
        <f>IFERROR(VLOOKUP(B1918,NCE!B:K,8,FALSE),"")</f>
        <v>P1MM</v>
      </c>
      <c r="H1918" t="s">
        <v>12</v>
      </c>
    </row>
    <row r="1919" spans="2:8" hidden="1" x14ac:dyDescent="0.35">
      <c r="B1919" t="s">
        <v>2881</v>
      </c>
      <c r="C1919" t="str">
        <f>VLOOKUP(B1919,NCE!$B$13:$H$1145,7,FALSE)</f>
        <v>Dynamics 365 Contact Center Digital Add-on for Customer Service Enterprise</v>
      </c>
      <c r="D1919">
        <f>VLOOKUP(B1919,NCE!$B$13:$L$1145,11,FALSE)</f>
        <v>5176.6741573033705</v>
      </c>
      <c r="E1919" t="s">
        <v>894</v>
      </c>
      <c r="F1919" t="str">
        <f>IFERROR(VLOOKUP(B1919,NCE!$B$14:$J$1145,9,0),"")</f>
        <v>Annual</v>
      </c>
      <c r="G1919" t="str">
        <f>IFERROR(VLOOKUP(B1919,NCE!B:K,8,FALSE),"")</f>
        <v>P1YA</v>
      </c>
      <c r="H1919" t="s">
        <v>12</v>
      </c>
    </row>
    <row r="1920" spans="2:8" hidden="1" x14ac:dyDescent="0.35">
      <c r="B1920" t="s">
        <v>2882</v>
      </c>
      <c r="C1920" t="str">
        <f>VLOOKUP(B1920,NCE!$B$13:$H$1145,7,FALSE)</f>
        <v>Dynamics 365 Contact Center Voice Add-on for Customer Service Enterprise</v>
      </c>
      <c r="D1920">
        <f>VLOOKUP(B1920,NCE!$B$13:$L$1145,11,FALSE)</f>
        <v>5176.6741573033705</v>
      </c>
      <c r="E1920" t="s">
        <v>894</v>
      </c>
      <c r="F1920" t="str">
        <f>IFERROR(VLOOKUP(B1920,NCE!$B$14:$J$1145,9,0),"")</f>
        <v>Annual</v>
      </c>
      <c r="G1920" t="str">
        <f>IFERROR(VLOOKUP(B1920,NCE!B:K,8,FALSE),"")</f>
        <v>P1YA</v>
      </c>
      <c r="H1920" t="s">
        <v>12</v>
      </c>
    </row>
    <row r="1921" spans="2:8" hidden="1" x14ac:dyDescent="0.35">
      <c r="B1921" t="s">
        <v>2883</v>
      </c>
      <c r="C1921" t="str">
        <f>VLOOKUP(B1921,NCE!$B$13:$H$1145,7,FALSE)</f>
        <v>Dynamics 365 Contact Center Voice</v>
      </c>
      <c r="D1921">
        <f>VLOOKUP(B1921,NCE!$B$13:$L$1145,11,FALSE)</f>
        <v>655.70786516853934</v>
      </c>
      <c r="E1921" t="s">
        <v>894</v>
      </c>
      <c r="F1921" t="str">
        <f>IFERROR(VLOOKUP(B1921,NCE!$B$14:$J$1145,9,0),"")</f>
        <v>Monthly</v>
      </c>
      <c r="G1921" t="str">
        <f>IFERROR(VLOOKUP(B1921,NCE!B:K,8,FALSE),"")</f>
        <v>P1MM</v>
      </c>
      <c r="H1921" t="s">
        <v>12</v>
      </c>
    </row>
    <row r="1922" spans="2:8" hidden="1" x14ac:dyDescent="0.35">
      <c r="B1922" t="s">
        <v>2884</v>
      </c>
      <c r="C1922" t="str">
        <f>VLOOKUP(B1922,NCE!$B$13:$H$1145,7,FALSE)</f>
        <v>Dynamics 365 Contact Center Voice Add-on for Customer Service Enterprise</v>
      </c>
      <c r="D1922">
        <f>VLOOKUP(B1922,NCE!$B$13:$L$1145,11,FALSE)</f>
        <v>517.67415730337075</v>
      </c>
      <c r="E1922" t="s">
        <v>894</v>
      </c>
      <c r="F1922" t="str">
        <f>IFERROR(VLOOKUP(B1922,NCE!$B$14:$J$1145,9,0),"")</f>
        <v>Monthly</v>
      </c>
      <c r="G1922" t="str">
        <f>IFERROR(VLOOKUP(B1922,NCE!B:K,8,FALSE),"")</f>
        <v>P1MM</v>
      </c>
      <c r="H1922" t="s">
        <v>12</v>
      </c>
    </row>
    <row r="1923" spans="2:8" hidden="1" x14ac:dyDescent="0.35">
      <c r="B1923" t="s">
        <v>2885</v>
      </c>
      <c r="C1923" t="str">
        <f>VLOOKUP(B1923,NCE!$B$13:$H$1145,7,FALSE)</f>
        <v>Dynamics 365 Contact Center Voice</v>
      </c>
      <c r="D1923">
        <f>VLOOKUP(B1923,NCE!$B$13:$L$1145,11,FALSE)</f>
        <v>6557.0337078651683</v>
      </c>
      <c r="E1923" t="s">
        <v>894</v>
      </c>
      <c r="F1923" t="str">
        <f>IFERROR(VLOOKUP(B1923,NCE!$B$14:$J$1145,9,0),"")</f>
        <v>Annual</v>
      </c>
      <c r="G1923" t="str">
        <f>IFERROR(VLOOKUP(B1923,NCE!B:K,8,FALSE),"")</f>
        <v>P1YA</v>
      </c>
      <c r="H1923" t="s">
        <v>12</v>
      </c>
    </row>
    <row r="1924" spans="2:8" hidden="1" x14ac:dyDescent="0.35">
      <c r="B1924" t="s">
        <v>2886</v>
      </c>
      <c r="C1924" t="str">
        <f>VLOOKUP(B1924,NCE!$B$13:$H$1145,7,FALSE)</f>
        <v>Dynamics 365 Contact Center Voice</v>
      </c>
      <c r="D1924">
        <f>VLOOKUP(B1924,NCE!$B$13:$L$1145,11,FALSE)</f>
        <v>573.73970037453182</v>
      </c>
      <c r="E1924" t="s">
        <v>894</v>
      </c>
      <c r="F1924" t="str">
        <f>IFERROR(VLOOKUP(B1924,NCE!$B$14:$J$1145,9,0),"")</f>
        <v>Monthly</v>
      </c>
      <c r="G1924" t="str">
        <f>IFERROR(VLOOKUP(B1924,NCE!B:K,8,FALSE),"")</f>
        <v>P1YM</v>
      </c>
      <c r="H1924" t="s">
        <v>12</v>
      </c>
    </row>
    <row r="1925" spans="2:8" hidden="1" x14ac:dyDescent="0.35">
      <c r="B1925" t="s">
        <v>2887</v>
      </c>
      <c r="C1925" t="str">
        <f>VLOOKUP(B1925,NCE!$B$13:$H$1145,7,FALSE)</f>
        <v>Dynamics 365 Contact Center Voice Add-on for Customer Service Enterprise</v>
      </c>
      <c r="D1925">
        <f>VLOOKUP(B1925,NCE!$B$13:$L$1145,11,FALSE)</f>
        <v>452.95505617977528</v>
      </c>
      <c r="E1925" t="s">
        <v>894</v>
      </c>
      <c r="F1925" t="str">
        <f>IFERROR(VLOOKUP(B1925,NCE!$B$14:$J$1145,9,0),"")</f>
        <v>Monthly</v>
      </c>
      <c r="G1925" t="str">
        <f>IFERROR(VLOOKUP(B1925,NCE!B:K,8,FALSE),"")</f>
        <v>P1YM</v>
      </c>
      <c r="H1925" t="s">
        <v>12</v>
      </c>
    </row>
    <row r="1926" spans="2:8" hidden="1" x14ac:dyDescent="0.35">
      <c r="B1926" t="s">
        <v>1491</v>
      </c>
      <c r="C1926" t="str">
        <f>VLOOKUP(B1926,NCE!$B$13:$H$1145,7,FALSE)</f>
        <v>Dynamics 365 Customer Insights</v>
      </c>
      <c r="D1926">
        <f>VLOOKUP(B1926,NCE!$B$13:$L$1145,11,FALSE)</f>
        <v>11734.685393258427</v>
      </c>
      <c r="E1926" t="s">
        <v>894</v>
      </c>
      <c r="F1926" t="str">
        <f>IFERROR(VLOOKUP(B1926,NCE!$B$14:$J$1145,9,0),"")</f>
        <v>Monthly</v>
      </c>
      <c r="G1926" t="str">
        <f>IFERROR(VLOOKUP(B1926,NCE!B:K,8,FALSE),"")</f>
        <v>P1MM</v>
      </c>
      <c r="H1926" t="s">
        <v>12</v>
      </c>
    </row>
    <row r="1927" spans="2:8" hidden="1" x14ac:dyDescent="0.35">
      <c r="B1927" t="s">
        <v>1503</v>
      </c>
      <c r="C1927" t="str">
        <f>VLOOKUP(B1927,NCE!$B$13:$H$1145,7,FALSE)</f>
        <v>Dynamics 365 Customer Insights Data T2 Unified People</v>
      </c>
      <c r="D1927">
        <f>VLOOKUP(B1927,NCE!$B$13:$L$1145,11,FALSE)</f>
        <v>103540.7191011236</v>
      </c>
      <c r="E1927" t="s">
        <v>894</v>
      </c>
      <c r="F1927" t="str">
        <f>IFERROR(VLOOKUP(B1927,NCE!$B$14:$J$1145,9,0),"")</f>
        <v>Annual</v>
      </c>
      <c r="G1927" t="str">
        <f>IFERROR(VLOOKUP(B1927,NCE!B:K,8,FALSE),"")</f>
        <v>P1YA</v>
      </c>
      <c r="H1927" t="s">
        <v>12</v>
      </c>
    </row>
    <row r="1928" spans="2:8" hidden="1" x14ac:dyDescent="0.35">
      <c r="B1928" t="s">
        <v>1515</v>
      </c>
      <c r="C1928" t="str">
        <f>VLOOKUP(B1928,NCE!$B$13:$H$1145,7,FALSE)</f>
        <v>Dynamics 365 Customer Insights Attach</v>
      </c>
      <c r="D1928">
        <f>VLOOKUP(B1928,NCE!$B$13:$L$1145,11,FALSE)</f>
        <v>6039.8426966292136</v>
      </c>
      <c r="E1928" t="s">
        <v>894</v>
      </c>
      <c r="F1928" t="str">
        <f>IFERROR(VLOOKUP(B1928,NCE!$B$14:$J$1145,9,0),"")</f>
        <v>Monthly</v>
      </c>
      <c r="G1928" t="str">
        <f>IFERROR(VLOOKUP(B1928,NCE!B:K,8,FALSE),"")</f>
        <v>P1YM</v>
      </c>
      <c r="H1928" t="s">
        <v>12</v>
      </c>
    </row>
    <row r="1929" spans="2:8" hidden="1" x14ac:dyDescent="0.35">
      <c r="B1929" t="s">
        <v>1488</v>
      </c>
      <c r="C1929" t="str">
        <f>VLOOKUP(B1929,NCE!$B$13:$H$1145,7,FALSE)</f>
        <v>Dynamics 365 Customer Insights Journeys T1 Interacted People</v>
      </c>
      <c r="D1929">
        <f>VLOOKUP(B1929,NCE!$B$13:$L$1145,11,FALSE)</f>
        <v>1725.640449438202</v>
      </c>
      <c r="E1929" t="s">
        <v>894</v>
      </c>
      <c r="F1929" t="str">
        <f>IFERROR(VLOOKUP(B1929,NCE!$B$14:$J$1145,9,0),"")</f>
        <v>Monthly</v>
      </c>
      <c r="G1929" t="str">
        <f>IFERROR(VLOOKUP(B1929,NCE!B:K,8,FALSE),"")</f>
        <v>P1MM</v>
      </c>
      <c r="H1929" t="s">
        <v>12</v>
      </c>
    </row>
    <row r="1930" spans="2:8" hidden="1" x14ac:dyDescent="0.35">
      <c r="B1930" t="s">
        <v>1505</v>
      </c>
      <c r="C1930" t="str">
        <f>VLOOKUP(B1930,NCE!$B$13:$H$1145,7,FALSE)</f>
        <v>Dynamics 365 Customer Insights</v>
      </c>
      <c r="D1930">
        <f>VLOOKUP(B1930,NCE!$B$13:$L$1145,11,FALSE)</f>
        <v>117346.79775280898</v>
      </c>
      <c r="E1930" t="s">
        <v>894</v>
      </c>
      <c r="F1930" t="str">
        <f>IFERROR(VLOOKUP(B1930,NCE!$B$14:$J$1145,9,0),"")</f>
        <v>Annual</v>
      </c>
      <c r="G1930" t="str">
        <f>IFERROR(VLOOKUP(B1930,NCE!B:K,8,FALSE),"")</f>
        <v>P1YA</v>
      </c>
      <c r="H1930" t="s">
        <v>12</v>
      </c>
    </row>
    <row r="1931" spans="2:8" hidden="1" x14ac:dyDescent="0.35">
      <c r="B1931" t="s">
        <v>1510</v>
      </c>
      <c r="C1931" t="str">
        <f>VLOOKUP(B1931,NCE!$B$13:$H$1145,7,FALSE)</f>
        <v>Dynamics 365 Customer Insights Journeys T1 Interacted People</v>
      </c>
      <c r="D1931">
        <f>VLOOKUP(B1931,NCE!$B$13:$L$1145,11,FALSE)</f>
        <v>1509.9372659176031</v>
      </c>
      <c r="E1931" t="s">
        <v>894</v>
      </c>
      <c r="F1931" t="str">
        <f>IFERROR(VLOOKUP(B1931,NCE!$B$14:$J$1145,9,0),"")</f>
        <v>Monthly</v>
      </c>
      <c r="G1931" t="str">
        <f>IFERROR(VLOOKUP(B1931,NCE!B:K,8,FALSE),"")</f>
        <v>P1YM</v>
      </c>
      <c r="H1931" t="s">
        <v>12</v>
      </c>
    </row>
    <row r="1932" spans="2:8" hidden="1" x14ac:dyDescent="0.35">
      <c r="B1932" t="s">
        <v>1511</v>
      </c>
      <c r="C1932" t="str">
        <f>VLOOKUP(B1932,NCE!$B$13:$H$1145,7,FALSE)</f>
        <v>Dynamics 365 Customer Insights Data T2 Unified People</v>
      </c>
      <c r="D1932">
        <f>VLOOKUP(B1932,NCE!$B$13:$L$1145,11,FALSE)</f>
        <v>9059.8099250936339</v>
      </c>
      <c r="E1932" t="s">
        <v>894</v>
      </c>
      <c r="F1932" t="str">
        <f>IFERROR(VLOOKUP(B1932,NCE!$B$14:$J$1145,9,0),"")</f>
        <v>Monthly</v>
      </c>
      <c r="G1932" t="str">
        <f>IFERROR(VLOOKUP(B1932,NCE!B:K,8,FALSE),"")</f>
        <v>P1YM</v>
      </c>
      <c r="H1932" t="s">
        <v>12</v>
      </c>
    </row>
    <row r="1933" spans="2:8" hidden="1" x14ac:dyDescent="0.35">
      <c r="B1933" t="s">
        <v>1508</v>
      </c>
      <c r="C1933" t="str">
        <f>VLOOKUP(B1933,NCE!$B$13:$H$1145,7,FALSE)</f>
        <v>Dynamics 365 Customer Insights Attach</v>
      </c>
      <c r="D1933">
        <f>VLOOKUP(B1933,NCE!$B$13:$L$1145,11,FALSE)</f>
        <v>69026.741573033709</v>
      </c>
      <c r="E1933" t="s">
        <v>894</v>
      </c>
      <c r="F1933" t="str">
        <f>IFERROR(VLOOKUP(B1933,NCE!$B$14:$J$1145,9,0),"")</f>
        <v>Annual</v>
      </c>
      <c r="G1933" t="str">
        <f>IFERROR(VLOOKUP(B1933,NCE!B:K,8,FALSE),"")</f>
        <v>P1YA</v>
      </c>
      <c r="H1933" t="s">
        <v>12</v>
      </c>
    </row>
    <row r="1934" spans="2:8" hidden="1" x14ac:dyDescent="0.35">
      <c r="B1934" t="s">
        <v>1502</v>
      </c>
      <c r="C1934" t="str">
        <f>VLOOKUP(B1934,NCE!$B$13:$H$1145,7,FALSE)</f>
        <v>Dynamics 365 Customer Insights Journeys T1 Interacted People</v>
      </c>
      <c r="D1934">
        <f>VLOOKUP(B1934,NCE!$B$13:$L$1145,11,FALSE)</f>
        <v>17256.393258426968</v>
      </c>
      <c r="E1934" t="s">
        <v>894</v>
      </c>
      <c r="F1934" t="str">
        <f>IFERROR(VLOOKUP(B1934,NCE!$B$14:$J$1145,9,0),"")</f>
        <v>Annual</v>
      </c>
      <c r="G1934" t="str">
        <f>IFERROR(VLOOKUP(B1934,NCE!B:K,8,FALSE),"")</f>
        <v>P1YA</v>
      </c>
      <c r="H1934" t="s">
        <v>12</v>
      </c>
    </row>
    <row r="1935" spans="2:8" hidden="1" x14ac:dyDescent="0.35">
      <c r="B1935" t="s">
        <v>1489</v>
      </c>
      <c r="C1935" t="str">
        <f>VLOOKUP(B1935,NCE!$B$13:$H$1145,7,FALSE)</f>
        <v>Dynamics 365 Customer Insights Data T2 Unified People</v>
      </c>
      <c r="D1935">
        <f>VLOOKUP(B1935,NCE!$B$13:$L$1145,11,FALSE)</f>
        <v>10354.078651685391</v>
      </c>
      <c r="E1935" t="s">
        <v>894</v>
      </c>
      <c r="F1935" t="str">
        <f>IFERROR(VLOOKUP(B1935,NCE!$B$14:$J$1145,9,0),"")</f>
        <v>Monthly</v>
      </c>
      <c r="G1935" t="str">
        <f>IFERROR(VLOOKUP(B1935,NCE!B:K,8,FALSE),"")</f>
        <v>P1MM</v>
      </c>
      <c r="H1935" t="s">
        <v>12</v>
      </c>
    </row>
    <row r="1936" spans="2:8" hidden="1" x14ac:dyDescent="0.35">
      <c r="B1936" t="s">
        <v>1512</v>
      </c>
      <c r="C1936" t="str">
        <f>VLOOKUP(B1936,NCE!$B$13:$H$1145,7,FALSE)</f>
        <v>Dynamics 365 Customer Insights</v>
      </c>
      <c r="D1936">
        <f>VLOOKUP(B1936,NCE!$B$13:$L$1145,11,FALSE)</f>
        <v>10267.847378277153</v>
      </c>
      <c r="E1936" t="s">
        <v>894</v>
      </c>
      <c r="F1936" t="str">
        <f>IFERROR(VLOOKUP(B1936,NCE!$B$14:$J$1145,9,0),"")</f>
        <v>Monthly</v>
      </c>
      <c r="G1936" t="str">
        <f>IFERROR(VLOOKUP(B1936,NCE!B:K,8,FALSE),"")</f>
        <v>P1YM</v>
      </c>
      <c r="H1936" t="s">
        <v>12</v>
      </c>
    </row>
    <row r="1937" spans="2:8" hidden="1" x14ac:dyDescent="0.35">
      <c r="B1937" t="s">
        <v>1494</v>
      </c>
      <c r="C1937" t="str">
        <f>VLOOKUP(B1937,NCE!$B$13:$H$1145,7,FALSE)</f>
        <v>Dynamics 365 Customer Insights Attach</v>
      </c>
      <c r="D1937">
        <f>VLOOKUP(B1937,NCE!$B$13:$L$1145,11,FALSE)</f>
        <v>6902.6741573033705</v>
      </c>
      <c r="E1937" t="s">
        <v>894</v>
      </c>
      <c r="F1937" t="str">
        <f>IFERROR(VLOOKUP(B1937,NCE!$B$14:$J$1145,9,0),"")</f>
        <v>Monthly</v>
      </c>
      <c r="G1937" t="str">
        <f>IFERROR(VLOOKUP(B1937,NCE!B:K,8,FALSE),"")</f>
        <v>P1MM</v>
      </c>
      <c r="H1937" t="s">
        <v>12</v>
      </c>
    </row>
    <row r="1938" spans="2:8" hidden="1" x14ac:dyDescent="0.35">
      <c r="B1938" t="s">
        <v>2888</v>
      </c>
      <c r="C1938" t="str">
        <f>VLOOKUP(B1938,NCE!$B$13:$H$1145,7,FALSE)</f>
        <v>Dynamics 365 Customer Service Premium</v>
      </c>
      <c r="D1938">
        <f>VLOOKUP(B1938,NCE!$B$13:$L$1145,11,FALSE)</f>
        <v>1177.7509363295878</v>
      </c>
      <c r="E1938" t="s">
        <v>894</v>
      </c>
      <c r="F1938" t="str">
        <f>IFERROR(VLOOKUP(B1938,NCE!$B$14:$J$1145,9,0),"")</f>
        <v>Monthly</v>
      </c>
      <c r="G1938" t="str">
        <f>IFERROR(VLOOKUP(B1938,NCE!B:K,8,FALSE),"")</f>
        <v>P1YM</v>
      </c>
      <c r="H1938" t="s">
        <v>12</v>
      </c>
    </row>
    <row r="1939" spans="2:8" hidden="1" x14ac:dyDescent="0.35">
      <c r="B1939" t="s">
        <v>2889</v>
      </c>
      <c r="C1939" t="str">
        <f>VLOOKUP(B1939,NCE!$B$13:$H$1145,7,FALSE)</f>
        <v>Dynamics 365 Customer Service Premium</v>
      </c>
      <c r="D1939">
        <f>VLOOKUP(B1939,NCE!$B$13:$L$1145,11,FALSE)</f>
        <v>1346.0112359550562</v>
      </c>
      <c r="E1939" t="s">
        <v>894</v>
      </c>
      <c r="F1939" t="str">
        <f>IFERROR(VLOOKUP(B1939,NCE!$B$14:$J$1145,9,0),"")</f>
        <v>Monthly</v>
      </c>
      <c r="G1939" t="str">
        <f>IFERROR(VLOOKUP(B1939,NCE!B:K,8,FALSE),"")</f>
        <v>P1MM</v>
      </c>
      <c r="H1939" t="s">
        <v>12</v>
      </c>
    </row>
    <row r="1940" spans="2:8" hidden="1" x14ac:dyDescent="0.35">
      <c r="B1940" t="s">
        <v>2890</v>
      </c>
      <c r="C1940" t="str">
        <f>VLOOKUP(B1940,NCE!$B$13:$H$1145,7,FALSE)</f>
        <v>Dynamics 365 Customer Service Premium</v>
      </c>
      <c r="D1940">
        <f>VLOOKUP(B1940,NCE!$B$13:$L$1145,11,FALSE)</f>
        <v>13460.078651685393</v>
      </c>
      <c r="E1940" t="s">
        <v>894</v>
      </c>
      <c r="F1940" t="str">
        <f>IFERROR(VLOOKUP(B1940,NCE!$B$14:$J$1145,9,0),"")</f>
        <v>Annual</v>
      </c>
      <c r="G1940" t="str">
        <f>IFERROR(VLOOKUP(B1940,NCE!B:K,8,FALSE),"")</f>
        <v>P1YA</v>
      </c>
      <c r="H1940" t="s">
        <v>12</v>
      </c>
    </row>
    <row r="1941" spans="2:8" hidden="1" x14ac:dyDescent="0.35">
      <c r="B1941" t="s">
        <v>2891</v>
      </c>
      <c r="C1941" t="str">
        <f>VLOOKUP(B1941,NCE!$B$13:$H$1145,7,FALSE)</f>
        <v>Dynamics 365 Customer Voice</v>
      </c>
      <c r="D1941">
        <f>VLOOKUP(B1941,NCE!$B$13:$L$1145,11,FALSE)</f>
        <v>13804.876404494382</v>
      </c>
      <c r="E1941" t="s">
        <v>894</v>
      </c>
      <c r="F1941" t="str">
        <f>IFERROR(VLOOKUP(B1941,NCE!$B$14:$J$1145,9,0),"")</f>
        <v>Annual</v>
      </c>
      <c r="G1941" t="str">
        <f>IFERROR(VLOOKUP(B1941,NCE!B:K,8,FALSE),"")</f>
        <v>P1YA</v>
      </c>
      <c r="H1941" t="s">
        <v>12</v>
      </c>
    </row>
    <row r="1942" spans="2:8" hidden="1" x14ac:dyDescent="0.35">
      <c r="B1942" t="s">
        <v>2892</v>
      </c>
      <c r="C1942" t="str">
        <f>VLOOKUP(B1942,NCE!$B$13:$H$1145,7,FALSE)</f>
        <v>Dynamics 365 Customer Voice</v>
      </c>
      <c r="D1942">
        <f>VLOOKUP(B1942,NCE!$B$13:$L$1145,11,FALSE)</f>
        <v>1380.4831460674159</v>
      </c>
      <c r="E1942" t="s">
        <v>894</v>
      </c>
      <c r="F1942" t="str">
        <f>IFERROR(VLOOKUP(B1942,NCE!$B$14:$J$1145,9,0),"")</f>
        <v>Monthly</v>
      </c>
      <c r="G1942" t="str">
        <f>IFERROR(VLOOKUP(B1942,NCE!B:K,8,FALSE),"")</f>
        <v>P1MM</v>
      </c>
      <c r="H1942" t="s">
        <v>12</v>
      </c>
    </row>
    <row r="1943" spans="2:8" hidden="1" x14ac:dyDescent="0.35">
      <c r="B1943" t="s">
        <v>2893</v>
      </c>
      <c r="C1943" t="str">
        <f>VLOOKUP(B1943,NCE!$B$13:$H$1145,7,FALSE)</f>
        <v>Dynamics 365 Customer Voice</v>
      </c>
      <c r="D1943">
        <f>VLOOKUP(B1943,NCE!$B$13:$L$1145,11,FALSE)</f>
        <v>1207.9307116104869</v>
      </c>
      <c r="E1943" t="s">
        <v>894</v>
      </c>
      <c r="F1943" t="str">
        <f>IFERROR(VLOOKUP(B1943,NCE!$B$14:$J$1145,9,0),"")</f>
        <v>Monthly</v>
      </c>
      <c r="G1943" t="str">
        <f>IFERROR(VLOOKUP(B1943,NCE!B:K,8,FALSE),"")</f>
        <v>P1YM</v>
      </c>
      <c r="H1943" t="s">
        <v>12</v>
      </c>
    </row>
    <row r="1944" spans="2:8" hidden="1" x14ac:dyDescent="0.35">
      <c r="B1944" t="s">
        <v>2894</v>
      </c>
      <c r="C1944" t="str">
        <f>VLOOKUP(B1944,NCE!$B$13:$H$1145,7,FALSE)</f>
        <v>Dynamics 365 Supply Chain Management Premium</v>
      </c>
      <c r="D1944">
        <f>VLOOKUP(B1944,NCE!$B$13:$L$1145,11,FALSE)</f>
        <v>1932.7415730337079</v>
      </c>
      <c r="E1944" t="s">
        <v>894</v>
      </c>
      <c r="F1944" t="str">
        <f>IFERROR(VLOOKUP(B1944,NCE!$B$14:$J$1145,9,0),"")</f>
        <v>Monthly</v>
      </c>
      <c r="G1944" t="str">
        <f>IFERROR(VLOOKUP(B1944,NCE!B:K,8,FALSE),"")</f>
        <v>P1MM</v>
      </c>
      <c r="H1944" t="s">
        <v>12</v>
      </c>
    </row>
    <row r="1945" spans="2:8" hidden="1" x14ac:dyDescent="0.35">
      <c r="B1945" t="s">
        <v>2895</v>
      </c>
      <c r="C1945" t="str">
        <f>VLOOKUP(B1945,NCE!$B$13:$H$1145,7,FALSE)</f>
        <v>Microsoft Cloud PKI for FLW</v>
      </c>
      <c r="D1945">
        <f>VLOOKUP(B1945,NCE!$B$13:$L$1145,11,FALSE)</f>
        <v>8.6666666666666661</v>
      </c>
      <c r="E1945" t="s">
        <v>894</v>
      </c>
      <c r="F1945" t="str">
        <f>IFERROR(VLOOKUP(B1945,NCE!$B$14:$J$1145,9,0),"")</f>
        <v>Monthly</v>
      </c>
      <c r="G1945" t="str">
        <f>IFERROR(VLOOKUP(B1945,NCE!B:K,8,FALSE),"")</f>
        <v>P1YM</v>
      </c>
      <c r="H1945" t="s">
        <v>12</v>
      </c>
    </row>
    <row r="1946" spans="2:8" hidden="1" x14ac:dyDescent="0.35">
      <c r="B1946" t="s">
        <v>2896</v>
      </c>
      <c r="C1946" t="str">
        <f>VLOOKUP(B1946,NCE!$B$13:$H$1145,7,FALSE)</f>
        <v>Microsoft Cloud PKI for FLW</v>
      </c>
      <c r="D1946">
        <f>VLOOKUP(B1946,NCE!$B$13:$L$1145,11,FALSE)</f>
        <v>99.011235955056179</v>
      </c>
      <c r="E1946" t="s">
        <v>894</v>
      </c>
      <c r="F1946" t="str">
        <f>IFERROR(VLOOKUP(B1946,NCE!$B$14:$J$1145,9,0),"")</f>
        <v>Annual</v>
      </c>
      <c r="G1946" t="str">
        <f>IFERROR(VLOOKUP(B1946,NCE!B:K,8,FALSE),"")</f>
        <v>P1YA</v>
      </c>
      <c r="H1946" t="s">
        <v>12</v>
      </c>
    </row>
    <row r="1947" spans="2:8" hidden="1" x14ac:dyDescent="0.35">
      <c r="B1947" t="s">
        <v>2897</v>
      </c>
      <c r="C1947" t="str">
        <f>VLOOKUP(B1947,NCE!$B$13:$H$1145,7,FALSE)</f>
        <v>Microsoft Cloud PKI for FLW</v>
      </c>
      <c r="D1947">
        <f>VLOOKUP(B1947,NCE!$B$13:$L$1145,11,FALSE)</f>
        <v>9.8988764044943824</v>
      </c>
      <c r="E1947" t="s">
        <v>894</v>
      </c>
      <c r="F1947" t="str">
        <f>IFERROR(VLOOKUP(B1947,NCE!$B$14:$J$1145,9,0),"")</f>
        <v>Monthly</v>
      </c>
      <c r="G1947" t="str">
        <f>IFERROR(VLOOKUP(B1947,NCE!B:K,8,FALSE),"")</f>
        <v>P1MM</v>
      </c>
      <c r="H1947" t="s">
        <v>12</v>
      </c>
    </row>
    <row r="1948" spans="2:8" hidden="1" x14ac:dyDescent="0.35">
      <c r="B1948" t="s">
        <v>2898</v>
      </c>
      <c r="C1948" t="str">
        <f>VLOOKUP(B1948,NCE!$B$13:$H$1145,7,FALSE)</f>
        <v>Microsoft Defender for Cloud Apps F1</v>
      </c>
      <c r="D1948">
        <f>VLOOKUP(B1948,NCE!$B$13:$L$1145,11,FALSE)</f>
        <v>17.606741573033709</v>
      </c>
      <c r="E1948" t="s">
        <v>894</v>
      </c>
      <c r="F1948" t="str">
        <f>IFERROR(VLOOKUP(B1948,NCE!$B$14:$J$1145,9,0),"")</f>
        <v>Monthly</v>
      </c>
      <c r="G1948" t="str">
        <f>IFERROR(VLOOKUP(B1948,NCE!B:K,8,FALSE),"")</f>
        <v>P1MM</v>
      </c>
      <c r="H1948" t="s">
        <v>12</v>
      </c>
    </row>
    <row r="1949" spans="2:8" hidden="1" x14ac:dyDescent="0.35">
      <c r="B1949" t="s">
        <v>2899</v>
      </c>
      <c r="C1949" t="str">
        <f>VLOOKUP(B1949,NCE!$B$13:$H$1145,7,FALSE)</f>
        <v>Microsoft Defender for Cloud Apps F1</v>
      </c>
      <c r="D1949">
        <f>VLOOKUP(B1949,NCE!$B$13:$L$1145,11,FALSE)</f>
        <v>15.417602996254681</v>
      </c>
      <c r="E1949" t="s">
        <v>894</v>
      </c>
      <c r="F1949" t="str">
        <f>IFERROR(VLOOKUP(B1949,NCE!$B$14:$J$1145,9,0),"")</f>
        <v>Monthly</v>
      </c>
      <c r="G1949" t="str">
        <f>IFERROR(VLOOKUP(B1949,NCE!B:K,8,FALSE),"")</f>
        <v>P1YM</v>
      </c>
      <c r="H1949" t="s">
        <v>12</v>
      </c>
    </row>
    <row r="1950" spans="2:8" hidden="1" x14ac:dyDescent="0.35">
      <c r="B1950" t="s">
        <v>2900</v>
      </c>
      <c r="C1950" t="str">
        <f>VLOOKUP(B1950,NCE!$B$13:$H$1145,7,FALSE)</f>
        <v>Microsoft Defender for Cloud Apps F1</v>
      </c>
      <c r="D1950">
        <f>VLOOKUP(B1950,NCE!$B$13:$L$1145,11,FALSE)</f>
        <v>176.16853932584269</v>
      </c>
      <c r="E1950" t="s">
        <v>894</v>
      </c>
      <c r="F1950" t="str">
        <f>IFERROR(VLOOKUP(B1950,NCE!$B$14:$J$1145,9,0),"")</f>
        <v>Annual</v>
      </c>
      <c r="G1950" t="str">
        <f>IFERROR(VLOOKUP(B1950,NCE!B:K,8,FALSE),"")</f>
        <v>P1YA</v>
      </c>
      <c r="H1950" t="s">
        <v>12</v>
      </c>
    </row>
    <row r="1951" spans="2:8" hidden="1" x14ac:dyDescent="0.35">
      <c r="B1951" t="s">
        <v>2901</v>
      </c>
      <c r="C1951" t="str">
        <f>VLOOKUP(B1951,NCE!$B$13:$H$1145,7,FALSE)</f>
        <v>Microsoft Defender for Endpoint F1</v>
      </c>
      <c r="D1951">
        <f>VLOOKUP(B1951,NCE!$B$13:$L$1145,11,FALSE)</f>
        <v>12.940074906367039</v>
      </c>
      <c r="E1951" t="s">
        <v>894</v>
      </c>
      <c r="F1951" t="str">
        <f>IFERROR(VLOOKUP(B1951,NCE!$B$14:$J$1145,9,0),"")</f>
        <v>Monthly</v>
      </c>
      <c r="G1951" t="str">
        <f>IFERROR(VLOOKUP(B1951,NCE!B:K,8,FALSE),"")</f>
        <v>P1YM</v>
      </c>
      <c r="H1951" t="s">
        <v>12</v>
      </c>
    </row>
    <row r="1952" spans="2:8" hidden="1" x14ac:dyDescent="0.35">
      <c r="B1952" t="s">
        <v>2902</v>
      </c>
      <c r="C1952" t="str">
        <f>VLOOKUP(B1952,NCE!$B$13:$H$1145,7,FALSE)</f>
        <v>Microsoft Defender for Endpoint F1</v>
      </c>
      <c r="D1952">
        <f>VLOOKUP(B1952,NCE!$B$13:$L$1145,11,FALSE)</f>
        <v>14.786516853932584</v>
      </c>
      <c r="E1952" t="s">
        <v>894</v>
      </c>
      <c r="F1952" t="str">
        <f>IFERROR(VLOOKUP(B1952,NCE!$B$14:$J$1145,9,0),"")</f>
        <v>Monthly</v>
      </c>
      <c r="G1952" t="str">
        <f>IFERROR(VLOOKUP(B1952,NCE!B:K,8,FALSE),"")</f>
        <v>P1MM</v>
      </c>
      <c r="H1952" t="s">
        <v>12</v>
      </c>
    </row>
    <row r="1953" spans="2:8" hidden="1" x14ac:dyDescent="0.35">
      <c r="B1953" t="s">
        <v>2903</v>
      </c>
      <c r="C1953" t="str">
        <f>VLOOKUP(B1953,NCE!$B$13:$H$1145,7,FALSE)</f>
        <v>Microsoft Defender for Endpoint F1</v>
      </c>
      <c r="D1953">
        <f>VLOOKUP(B1953,NCE!$B$13:$L$1145,11,FALSE)</f>
        <v>147.87640449438203</v>
      </c>
      <c r="E1953" t="s">
        <v>894</v>
      </c>
      <c r="F1953" t="str">
        <f>IFERROR(VLOOKUP(B1953,NCE!$B$14:$J$1145,9,0),"")</f>
        <v>Annual</v>
      </c>
      <c r="G1953" t="str">
        <f>IFERROR(VLOOKUP(B1953,NCE!B:K,8,FALSE),"")</f>
        <v>P1YA</v>
      </c>
      <c r="H1953" t="s">
        <v>12</v>
      </c>
    </row>
    <row r="1954" spans="2:8" hidden="1" x14ac:dyDescent="0.35">
      <c r="B1954" t="s">
        <v>2904</v>
      </c>
      <c r="C1954" t="str">
        <f>VLOOKUP(B1954,NCE!$B$13:$H$1145,7,FALSE)</f>
        <v>Microsoft Defender for Endpoint F2</v>
      </c>
      <c r="D1954">
        <f>VLOOKUP(B1954,NCE!$B$13:$L$1145,11,FALSE)</f>
        <v>22.502808988764045</v>
      </c>
      <c r="E1954" t="s">
        <v>894</v>
      </c>
      <c r="F1954" t="str">
        <f>IFERROR(VLOOKUP(B1954,NCE!$B$14:$J$1145,9,0),"")</f>
        <v>Monthly</v>
      </c>
      <c r="G1954" t="str">
        <f>IFERROR(VLOOKUP(B1954,NCE!B:K,8,FALSE),"")</f>
        <v>P1YM</v>
      </c>
      <c r="H1954" t="s">
        <v>12</v>
      </c>
    </row>
    <row r="1955" spans="2:8" hidden="1" x14ac:dyDescent="0.35">
      <c r="B1955" t="s">
        <v>2905</v>
      </c>
      <c r="C1955" t="str">
        <f>VLOOKUP(B1955,NCE!$B$13:$H$1145,7,FALSE)</f>
        <v>Microsoft Defender for Endpoint F2</v>
      </c>
      <c r="D1955">
        <f>VLOOKUP(B1955,NCE!$B$13:$L$1145,11,FALSE)</f>
        <v>257.19101123595505</v>
      </c>
      <c r="E1955" t="s">
        <v>894</v>
      </c>
      <c r="F1955" t="str">
        <f>IFERROR(VLOOKUP(B1955,NCE!$B$14:$J$1145,9,0),"")</f>
        <v>Annual</v>
      </c>
      <c r="G1955" t="str">
        <f>IFERROR(VLOOKUP(B1955,NCE!B:K,8,FALSE),"")</f>
        <v>P1YA</v>
      </c>
      <c r="H1955" t="s">
        <v>12</v>
      </c>
    </row>
    <row r="1956" spans="2:8" hidden="1" x14ac:dyDescent="0.35">
      <c r="B1956" t="s">
        <v>2906</v>
      </c>
      <c r="C1956" t="str">
        <f>VLOOKUP(B1956,NCE!$B$13:$H$1145,7,FALSE)</f>
        <v>Microsoft Defender for Endpoint F2</v>
      </c>
      <c r="D1956">
        <f>VLOOKUP(B1956,NCE!$B$13:$L$1145,11,FALSE)</f>
        <v>25.719101123595507</v>
      </c>
      <c r="E1956" t="s">
        <v>894</v>
      </c>
      <c r="F1956" t="str">
        <f>IFERROR(VLOOKUP(B1956,NCE!$B$14:$J$1145,9,0),"")</f>
        <v>Monthly</v>
      </c>
      <c r="G1956" t="str">
        <f>IFERROR(VLOOKUP(B1956,NCE!B:K,8,FALSE),"")</f>
        <v>P1MM</v>
      </c>
      <c r="H1956" t="s">
        <v>12</v>
      </c>
    </row>
    <row r="1957" spans="2:8" hidden="1" x14ac:dyDescent="0.35">
      <c r="B1957" t="s">
        <v>2907</v>
      </c>
      <c r="C1957" t="str">
        <f>VLOOKUP(B1957,NCE!$B$13:$H$1145,7,FALSE)</f>
        <v>Microsoft Defender for Identity F1</v>
      </c>
      <c r="D1957">
        <f>VLOOKUP(B1957,NCE!$B$13:$L$1145,11,FALSE)</f>
        <v>23.85767790262172</v>
      </c>
      <c r="E1957" t="s">
        <v>894</v>
      </c>
      <c r="F1957" t="str">
        <f>IFERROR(VLOOKUP(B1957,NCE!$B$14:$J$1145,9,0),"")</f>
        <v>Monthly</v>
      </c>
      <c r="G1957" t="str">
        <f>IFERROR(VLOOKUP(B1957,NCE!B:K,8,FALSE),"")</f>
        <v>P1YM</v>
      </c>
      <c r="H1957" t="s">
        <v>12</v>
      </c>
    </row>
    <row r="1958" spans="2:8" hidden="1" x14ac:dyDescent="0.35">
      <c r="B1958" t="s">
        <v>2908</v>
      </c>
      <c r="C1958" t="str">
        <f>VLOOKUP(B1958,NCE!$B$13:$H$1145,7,FALSE)</f>
        <v>Microsoft Defender for Identity F1</v>
      </c>
      <c r="D1958">
        <f>VLOOKUP(B1958,NCE!$B$13:$L$1145,11,FALSE)</f>
        <v>272.61797752808985</v>
      </c>
      <c r="E1958" t="s">
        <v>894</v>
      </c>
      <c r="F1958" t="str">
        <f>IFERROR(VLOOKUP(B1958,NCE!$B$14:$J$1145,9,0),"")</f>
        <v>Annual</v>
      </c>
      <c r="G1958" t="str">
        <f>IFERROR(VLOOKUP(B1958,NCE!B:K,8,FALSE),"")</f>
        <v>P1YA</v>
      </c>
      <c r="H1958" t="s">
        <v>12</v>
      </c>
    </row>
    <row r="1959" spans="2:8" hidden="1" x14ac:dyDescent="0.35">
      <c r="B1959" t="s">
        <v>2909</v>
      </c>
      <c r="C1959" t="str">
        <f>VLOOKUP(B1959,NCE!$B$13:$H$1145,7,FALSE)</f>
        <v>Microsoft Defender for Identity F1</v>
      </c>
      <c r="D1959">
        <f>VLOOKUP(B1959,NCE!$B$13:$L$1145,11,FALSE)</f>
        <v>27.258426966292138</v>
      </c>
      <c r="E1959" t="s">
        <v>894</v>
      </c>
      <c r="F1959" t="str">
        <f>IFERROR(VLOOKUP(B1959,NCE!$B$14:$J$1145,9,0),"")</f>
        <v>Monthly</v>
      </c>
      <c r="G1959" t="str">
        <f>IFERROR(VLOOKUP(B1959,NCE!B:K,8,FALSE),"")</f>
        <v>P1MM</v>
      </c>
      <c r="H1959" t="s">
        <v>12</v>
      </c>
    </row>
    <row r="1960" spans="2:8" hidden="1" x14ac:dyDescent="0.35">
      <c r="B1960" t="s">
        <v>2910</v>
      </c>
      <c r="C1960" t="str">
        <f>VLOOKUP(B1960,NCE!$B$13:$H$1145,7,FALSE)</f>
        <v>Microsoft Defender for Office 365 F1</v>
      </c>
      <c r="D1960">
        <f>VLOOKUP(B1960,NCE!$B$13:$L$1145,11,FALSE)</f>
        <v>99.011235955056179</v>
      </c>
      <c r="E1960" t="s">
        <v>894</v>
      </c>
      <c r="F1960" t="str">
        <f>IFERROR(VLOOKUP(B1960,NCE!$B$14:$J$1145,9,0),"")</f>
        <v>Annual</v>
      </c>
      <c r="G1960" t="str">
        <f>IFERROR(VLOOKUP(B1960,NCE!B:K,8,FALSE),"")</f>
        <v>P1YA</v>
      </c>
      <c r="H1960" t="s">
        <v>12</v>
      </c>
    </row>
    <row r="1961" spans="2:8" hidden="1" x14ac:dyDescent="0.35">
      <c r="B1961" t="s">
        <v>2911</v>
      </c>
      <c r="C1961" t="str">
        <f>VLOOKUP(B1961,NCE!$B$13:$H$1145,7,FALSE)</f>
        <v>Microsoft Defender for Office 365 F1</v>
      </c>
      <c r="D1961">
        <f>VLOOKUP(B1961,NCE!$B$13:$L$1145,11,FALSE)</f>
        <v>9.8988764044943824</v>
      </c>
      <c r="E1961" t="s">
        <v>894</v>
      </c>
      <c r="F1961" t="str">
        <f>IFERROR(VLOOKUP(B1961,NCE!$B$14:$J$1145,9,0),"")</f>
        <v>Monthly</v>
      </c>
      <c r="G1961" t="str">
        <f>IFERROR(VLOOKUP(B1961,NCE!B:K,8,FALSE),"")</f>
        <v>P1MM</v>
      </c>
      <c r="H1961" t="s">
        <v>12</v>
      </c>
    </row>
    <row r="1962" spans="2:8" hidden="1" x14ac:dyDescent="0.35">
      <c r="B1962" t="s">
        <v>2912</v>
      </c>
      <c r="C1962" t="str">
        <f>VLOOKUP(B1962,NCE!$B$13:$H$1145,7,FALSE)</f>
        <v>Microsoft Defender for Office 365 F1</v>
      </c>
      <c r="D1962">
        <f>VLOOKUP(B1962,NCE!$B$13:$L$1145,11,FALSE)</f>
        <v>8.6666666666666661</v>
      </c>
      <c r="E1962" t="s">
        <v>894</v>
      </c>
      <c r="F1962" t="str">
        <f>IFERROR(VLOOKUP(B1962,NCE!$B$14:$J$1145,9,0),"")</f>
        <v>Monthly</v>
      </c>
      <c r="G1962" t="str">
        <f>IFERROR(VLOOKUP(B1962,NCE!B:K,8,FALSE),"")</f>
        <v>P1YM</v>
      </c>
      <c r="H1962" t="s">
        <v>12</v>
      </c>
    </row>
    <row r="1963" spans="2:8" hidden="1" x14ac:dyDescent="0.35">
      <c r="B1963" t="s">
        <v>2913</v>
      </c>
      <c r="C1963" t="str">
        <f>VLOOKUP(B1963,NCE!$B$13:$H$1145,7,FALSE)</f>
        <v>Microsoft Defender for Office 365 F2</v>
      </c>
      <c r="D1963">
        <f>VLOOKUP(B1963,NCE!$B$13:$L$1145,11,FALSE)</f>
        <v>25.078651685393258</v>
      </c>
      <c r="E1963" t="s">
        <v>894</v>
      </c>
      <c r="F1963" t="str">
        <f>IFERROR(VLOOKUP(B1963,NCE!$B$14:$J$1145,9,0),"")</f>
        <v>Monthly</v>
      </c>
      <c r="G1963" t="str">
        <f>IFERROR(VLOOKUP(B1963,NCE!B:K,8,FALSE),"")</f>
        <v>P1MM</v>
      </c>
      <c r="H1963" t="s">
        <v>12</v>
      </c>
    </row>
    <row r="1964" spans="2:8" hidden="1" x14ac:dyDescent="0.35">
      <c r="B1964" t="s">
        <v>2914</v>
      </c>
      <c r="C1964" t="str">
        <f>VLOOKUP(B1964,NCE!$B$13:$H$1145,7,FALSE)</f>
        <v>Microsoft Defender for Office 365 F2</v>
      </c>
      <c r="D1964">
        <f>VLOOKUP(B1964,NCE!$B$13:$L$1145,11,FALSE)</f>
        <v>21.941011235955056</v>
      </c>
      <c r="E1964" t="s">
        <v>894</v>
      </c>
      <c r="F1964" t="str">
        <f>IFERROR(VLOOKUP(B1964,NCE!$B$14:$J$1145,9,0),"")</f>
        <v>Monthly</v>
      </c>
      <c r="G1964" t="str">
        <f>IFERROR(VLOOKUP(B1964,NCE!B:K,8,FALSE),"")</f>
        <v>P1YM</v>
      </c>
      <c r="H1964" t="s">
        <v>12</v>
      </c>
    </row>
    <row r="1965" spans="2:8" hidden="1" x14ac:dyDescent="0.35">
      <c r="B1965" t="s">
        <v>2915</v>
      </c>
      <c r="C1965" t="str">
        <f>VLOOKUP(B1965,NCE!$B$13:$H$1145,7,FALSE)</f>
        <v>Microsoft Defender for Office 365 F2</v>
      </c>
      <c r="D1965">
        <f>VLOOKUP(B1965,NCE!$B$13:$L$1145,11,FALSE)</f>
        <v>250.75280898876403</v>
      </c>
      <c r="E1965" t="s">
        <v>894</v>
      </c>
      <c r="F1965" t="str">
        <f>IFERROR(VLOOKUP(B1965,NCE!$B$14:$J$1145,9,0),"")</f>
        <v>Annual</v>
      </c>
      <c r="G1965" t="str">
        <f>IFERROR(VLOOKUP(B1965,NCE!B:K,8,FALSE),"")</f>
        <v>P1YA</v>
      </c>
      <c r="H1965" t="s">
        <v>12</v>
      </c>
    </row>
    <row r="1966" spans="2:8" hidden="1" x14ac:dyDescent="0.35">
      <c r="B1966" t="s">
        <v>2916</v>
      </c>
      <c r="C1966" t="str">
        <f>VLOOKUP(B1966,NCE!$B$13:$H$1145,7,FALSE)</f>
        <v>Microsoft Entra ID Governance Add-on for Microsoft Entra ID F2 for FLW</v>
      </c>
      <c r="D1966">
        <f>VLOOKUP(B1966,NCE!$B$13:$L$1145,11,FALSE)</f>
        <v>17.212546816479399</v>
      </c>
      <c r="E1966" t="s">
        <v>894</v>
      </c>
      <c r="F1966" t="str">
        <f>IFERROR(VLOOKUP(B1966,NCE!$B$14:$J$1145,9,0),"")</f>
        <v>Monthly</v>
      </c>
      <c r="G1966" t="str">
        <f>IFERROR(VLOOKUP(B1966,NCE!B:K,8,FALSE),"")</f>
        <v>P1YM</v>
      </c>
      <c r="H1966" t="s">
        <v>12</v>
      </c>
    </row>
    <row r="1967" spans="2:8" hidden="1" x14ac:dyDescent="0.35">
      <c r="B1967" t="s">
        <v>2917</v>
      </c>
      <c r="C1967" t="str">
        <f>VLOOKUP(B1967,NCE!$B$13:$H$1145,7,FALSE)</f>
        <v>Microsoft Entra ID Governance for FLW</v>
      </c>
      <c r="D1967">
        <f>VLOOKUP(B1967,NCE!$B$13:$L$1145,11,FALSE)</f>
        <v>30.272471910112358</v>
      </c>
      <c r="E1967" t="s">
        <v>894</v>
      </c>
      <c r="F1967" t="str">
        <f>IFERROR(VLOOKUP(B1967,NCE!$B$14:$J$1145,9,0),"")</f>
        <v>Monthly</v>
      </c>
      <c r="G1967" t="str">
        <f>IFERROR(VLOOKUP(B1967,NCE!B:K,8,FALSE),"")</f>
        <v>P1YM</v>
      </c>
      <c r="H1967" t="s">
        <v>12</v>
      </c>
    </row>
    <row r="1968" spans="2:8" hidden="1" x14ac:dyDescent="0.35">
      <c r="B1968" t="s">
        <v>2918</v>
      </c>
      <c r="C1968" t="str">
        <f>VLOOKUP(B1968,NCE!$B$13:$H$1145,7,FALSE)</f>
        <v>Microsoft Entra ID Governance Add-on for Microsoft Entra ID F2 for FLW</v>
      </c>
      <c r="D1968">
        <f>VLOOKUP(B1968,NCE!$B$13:$L$1145,11,FALSE)</f>
        <v>196.75280898876406</v>
      </c>
      <c r="E1968" t="s">
        <v>894</v>
      </c>
      <c r="F1968" t="str">
        <f>IFERROR(VLOOKUP(B1968,NCE!$B$14:$J$1145,9,0),"")</f>
        <v>Annual</v>
      </c>
      <c r="G1968" t="str">
        <f>IFERROR(VLOOKUP(B1968,NCE!B:K,8,FALSE),"")</f>
        <v>P1YA</v>
      </c>
      <c r="H1968" t="s">
        <v>12</v>
      </c>
    </row>
    <row r="1969" spans="2:8" hidden="1" x14ac:dyDescent="0.35">
      <c r="B1969" t="s">
        <v>2919</v>
      </c>
      <c r="C1969" t="str">
        <f>VLOOKUP(B1969,NCE!$B$13:$H$1145,7,FALSE)</f>
        <v>Microsoft Entra ID Governance Add-on for Microsoft Entra ID F2 for FLW</v>
      </c>
      <c r="D1969">
        <f>VLOOKUP(B1969,NCE!$B$13:$L$1145,11,FALSE)</f>
        <v>19.674157303370787</v>
      </c>
      <c r="E1969" t="s">
        <v>894</v>
      </c>
      <c r="F1969" t="str">
        <f>IFERROR(VLOOKUP(B1969,NCE!$B$14:$J$1145,9,0),"")</f>
        <v>Monthly</v>
      </c>
      <c r="G1969" t="str">
        <f>IFERROR(VLOOKUP(B1969,NCE!B:K,8,FALSE),"")</f>
        <v>P1MM</v>
      </c>
      <c r="H1969" t="s">
        <v>12</v>
      </c>
    </row>
    <row r="1970" spans="2:8" hidden="1" x14ac:dyDescent="0.35">
      <c r="B1970" t="s">
        <v>2920</v>
      </c>
      <c r="C1970" t="str">
        <f>VLOOKUP(B1970,NCE!$B$13:$H$1145,7,FALSE)</f>
        <v>Microsoft Entra ID Governance for FLW</v>
      </c>
      <c r="D1970">
        <f>VLOOKUP(B1970,NCE!$B$13:$L$1145,11,FALSE)</f>
        <v>345.91011235955057</v>
      </c>
      <c r="E1970" t="s">
        <v>894</v>
      </c>
      <c r="F1970" t="str">
        <f>IFERROR(VLOOKUP(B1970,NCE!$B$14:$J$1145,9,0),"")</f>
        <v>Annual</v>
      </c>
      <c r="G1970" t="str">
        <f>IFERROR(VLOOKUP(B1970,NCE!B:K,8,FALSE),"")</f>
        <v>P1YA</v>
      </c>
      <c r="H1970" t="s">
        <v>12</v>
      </c>
    </row>
    <row r="1971" spans="2:8" hidden="1" x14ac:dyDescent="0.35">
      <c r="B1971" t="s">
        <v>2921</v>
      </c>
      <c r="C1971" t="str">
        <f>VLOOKUP(B1971,NCE!$B$13:$H$1145,7,FALSE)</f>
        <v>Microsoft Entra ID Governance for FLW</v>
      </c>
      <c r="D1971">
        <f>VLOOKUP(B1971,NCE!$B$13:$L$1145,11,FALSE)</f>
        <v>34.584269662921351</v>
      </c>
      <c r="E1971" t="s">
        <v>894</v>
      </c>
      <c r="F1971" t="str">
        <f>IFERROR(VLOOKUP(B1971,NCE!$B$14:$J$1145,9,0),"")</f>
        <v>Monthly</v>
      </c>
      <c r="G1971" t="str">
        <f>IFERROR(VLOOKUP(B1971,NCE!B:K,8,FALSE),"")</f>
        <v>P1MM</v>
      </c>
      <c r="H1971" t="s">
        <v>12</v>
      </c>
    </row>
    <row r="1972" spans="2:8" hidden="1" x14ac:dyDescent="0.35">
      <c r="B1972" t="s">
        <v>2922</v>
      </c>
      <c r="C1972" t="str">
        <f>VLOOKUP(B1972,NCE!$B$13:$H$1145,7,FALSE)</f>
        <v>Microsoft Entra ID F2</v>
      </c>
      <c r="D1972">
        <f>VLOOKUP(B1972,NCE!$B$13:$L$1145,11,FALSE)</f>
        <v>442.35955056179773</v>
      </c>
      <c r="E1972" t="s">
        <v>894</v>
      </c>
      <c r="F1972" t="str">
        <f>IFERROR(VLOOKUP(B1972,NCE!$B$14:$J$1145,9,0),"")</f>
        <v>Annual</v>
      </c>
      <c r="G1972" t="str">
        <f>IFERROR(VLOOKUP(B1972,NCE!B:K,8,FALSE),"")</f>
        <v>P1YA</v>
      </c>
      <c r="H1972" t="s">
        <v>12</v>
      </c>
    </row>
    <row r="1973" spans="2:8" hidden="1" x14ac:dyDescent="0.35">
      <c r="B1973" t="s">
        <v>2923</v>
      </c>
      <c r="C1973" t="str">
        <f>VLOOKUP(B1973,NCE!$B$13:$H$1145,7,FALSE)</f>
        <v>Microsoft Entra ID F2</v>
      </c>
      <c r="D1973">
        <f>VLOOKUP(B1973,NCE!$B$13:$L$1145,11,FALSE)</f>
        <v>38.711610486891381</v>
      </c>
      <c r="E1973" t="s">
        <v>894</v>
      </c>
      <c r="F1973" t="str">
        <f>IFERROR(VLOOKUP(B1973,NCE!$B$14:$J$1145,9,0),"")</f>
        <v>Monthly</v>
      </c>
      <c r="G1973" t="str">
        <f>IFERROR(VLOOKUP(B1973,NCE!B:K,8,FALSE),"")</f>
        <v>P1YM</v>
      </c>
      <c r="H1973" t="s">
        <v>12</v>
      </c>
    </row>
    <row r="1974" spans="2:8" hidden="1" x14ac:dyDescent="0.35">
      <c r="B1974" t="s">
        <v>2924</v>
      </c>
      <c r="C1974" t="str">
        <f>VLOOKUP(B1974,NCE!$B$13:$H$1145,7,FALSE)</f>
        <v>Microsoft Entra ID F2</v>
      </c>
      <c r="D1974">
        <f>VLOOKUP(B1974,NCE!$B$13:$L$1145,11,FALSE)</f>
        <v>44.235955056179769</v>
      </c>
      <c r="E1974" t="s">
        <v>894</v>
      </c>
      <c r="F1974" t="str">
        <f>IFERROR(VLOOKUP(B1974,NCE!$B$14:$J$1145,9,0),"")</f>
        <v>Monthly</v>
      </c>
      <c r="G1974" t="str">
        <f>IFERROR(VLOOKUP(B1974,NCE!B:K,8,FALSE),"")</f>
        <v>P1MM</v>
      </c>
      <c r="H1974" t="s">
        <v>12</v>
      </c>
    </row>
    <row r="1975" spans="2:8" hidden="1" x14ac:dyDescent="0.35">
      <c r="B1975" t="s">
        <v>2925</v>
      </c>
      <c r="C1975" t="str">
        <f>VLOOKUP(B1975,NCE!$B$13:$H$1145,7,FALSE)</f>
        <v>Microsoft Entra Private Access</v>
      </c>
      <c r="D1975">
        <f>VLOOKUP(B1975,NCE!$B$13:$L$1145,11,FALSE)</f>
        <v>32.176029962546814</v>
      </c>
      <c r="E1975" t="s">
        <v>894</v>
      </c>
      <c r="F1975" t="str">
        <f>IFERROR(VLOOKUP(B1975,NCE!$B$14:$J$1145,9,0),"")</f>
        <v>Monthly</v>
      </c>
      <c r="G1975" t="str">
        <f>IFERROR(VLOOKUP(B1975,NCE!B:K,8,FALSE),"")</f>
        <v>P1YM</v>
      </c>
      <c r="H1975" t="s">
        <v>12</v>
      </c>
    </row>
    <row r="1976" spans="2:8" hidden="1" x14ac:dyDescent="0.35">
      <c r="B1976" t="s">
        <v>2926</v>
      </c>
      <c r="C1976" t="str">
        <f>VLOOKUP(B1976,NCE!$B$13:$H$1145,7,FALSE)</f>
        <v>Microsoft Entra Internet Access</v>
      </c>
      <c r="D1976">
        <f>VLOOKUP(B1976,NCE!$B$13:$L$1145,11,FALSE)</f>
        <v>32.176029962546814</v>
      </c>
      <c r="E1976" t="s">
        <v>894</v>
      </c>
      <c r="F1976" t="str">
        <f>IFERROR(VLOOKUP(B1976,NCE!$B$14:$J$1145,9,0),"")</f>
        <v>Monthly</v>
      </c>
      <c r="G1976" t="str">
        <f>IFERROR(VLOOKUP(B1976,NCE!B:K,8,FALSE),"")</f>
        <v>P1YM</v>
      </c>
      <c r="H1976" t="s">
        <v>12</v>
      </c>
    </row>
    <row r="1977" spans="2:8" hidden="1" x14ac:dyDescent="0.35">
      <c r="B1977" t="s">
        <v>2927</v>
      </c>
      <c r="C1977" t="str">
        <f>VLOOKUP(B1977,NCE!$B$13:$H$1145,7,FALSE)</f>
        <v>Microsoft Entra Internet Access</v>
      </c>
      <c r="D1977">
        <f>VLOOKUP(B1977,NCE!$B$13:$L$1145,11,FALSE)</f>
        <v>36.786516853932589</v>
      </c>
      <c r="E1977" t="s">
        <v>894</v>
      </c>
      <c r="F1977" t="str">
        <f>IFERROR(VLOOKUP(B1977,NCE!$B$14:$J$1145,9,0),"")</f>
        <v>Monthly</v>
      </c>
      <c r="G1977" t="str">
        <f>IFERROR(VLOOKUP(B1977,NCE!B:K,8,FALSE),"")</f>
        <v>P1MM</v>
      </c>
      <c r="H1977" t="s">
        <v>12</v>
      </c>
    </row>
    <row r="1978" spans="2:8" hidden="1" x14ac:dyDescent="0.35">
      <c r="B1978" t="s">
        <v>2928</v>
      </c>
      <c r="C1978" t="str">
        <f>VLOOKUP(B1978,NCE!$B$13:$H$1145,7,FALSE)</f>
        <v>Microsoft Entra Internet Access for FLW</v>
      </c>
      <c r="D1978">
        <f>VLOOKUP(B1978,NCE!$B$13:$L$1145,11,FALSE)</f>
        <v>21.606741573033705</v>
      </c>
      <c r="E1978" t="s">
        <v>894</v>
      </c>
      <c r="F1978" t="str">
        <f>IFERROR(VLOOKUP(B1978,NCE!$B$14:$J$1145,9,0),"")</f>
        <v>Monthly</v>
      </c>
      <c r="G1978" t="str">
        <f>IFERROR(VLOOKUP(B1978,NCE!B:K,8,FALSE),"")</f>
        <v>P1YM</v>
      </c>
      <c r="H1978" t="s">
        <v>12</v>
      </c>
    </row>
    <row r="1979" spans="2:8" hidden="1" x14ac:dyDescent="0.35">
      <c r="B1979" t="s">
        <v>2929</v>
      </c>
      <c r="C1979" t="str">
        <f>VLOOKUP(B1979,NCE!$B$13:$H$1145,7,FALSE)</f>
        <v>Microsoft Entra Private Access for FLW</v>
      </c>
      <c r="D1979">
        <f>VLOOKUP(B1979,NCE!$B$13:$L$1145,11,FALSE)</f>
        <v>21.606741573033705</v>
      </c>
      <c r="E1979" t="s">
        <v>894</v>
      </c>
      <c r="F1979" t="str">
        <f>IFERROR(VLOOKUP(B1979,NCE!$B$14:$J$1145,9,0),"")</f>
        <v>Monthly</v>
      </c>
      <c r="G1979" t="str">
        <f>IFERROR(VLOOKUP(B1979,NCE!B:K,8,FALSE),"")</f>
        <v>P1YM</v>
      </c>
      <c r="H1979" t="s">
        <v>12</v>
      </c>
    </row>
    <row r="1980" spans="2:8" hidden="1" x14ac:dyDescent="0.35">
      <c r="B1980" t="s">
        <v>2930</v>
      </c>
      <c r="C1980" t="str">
        <f>VLOOKUP(B1980,NCE!$B$13:$H$1145,7,FALSE)</f>
        <v>Microsoft Entra Private Access</v>
      </c>
      <c r="D1980">
        <f>VLOOKUP(B1980,NCE!$B$13:$L$1145,11,FALSE)</f>
        <v>367.77528089887642</v>
      </c>
      <c r="E1980" t="s">
        <v>894</v>
      </c>
      <c r="F1980" t="str">
        <f>IFERROR(VLOOKUP(B1980,NCE!$B$14:$J$1145,9,0),"")</f>
        <v>Annual</v>
      </c>
      <c r="G1980" t="str">
        <f>IFERROR(VLOOKUP(B1980,NCE!B:K,8,FALSE),"")</f>
        <v>P1YA</v>
      </c>
      <c r="H1980" t="s">
        <v>12</v>
      </c>
    </row>
    <row r="1981" spans="2:8" hidden="1" x14ac:dyDescent="0.35">
      <c r="B1981" t="s">
        <v>2931</v>
      </c>
      <c r="C1981" t="str">
        <f>VLOOKUP(B1981,NCE!$B$13:$H$1145,7,FALSE)</f>
        <v>Microsoft Entra Private Access for FLW</v>
      </c>
      <c r="D1981">
        <f>VLOOKUP(B1981,NCE!$B$13:$L$1145,11,FALSE)</f>
        <v>246.88764044943818</v>
      </c>
      <c r="E1981" t="s">
        <v>894</v>
      </c>
      <c r="F1981" t="str">
        <f>IFERROR(VLOOKUP(B1981,NCE!$B$14:$J$1145,9,0),"")</f>
        <v>Annual</v>
      </c>
      <c r="G1981" t="str">
        <f>IFERROR(VLOOKUP(B1981,NCE!B:K,8,FALSE),"")</f>
        <v>P1YA</v>
      </c>
      <c r="H1981" t="s">
        <v>12</v>
      </c>
    </row>
    <row r="1982" spans="2:8" hidden="1" x14ac:dyDescent="0.35">
      <c r="B1982" t="s">
        <v>2932</v>
      </c>
      <c r="C1982" t="str">
        <f>VLOOKUP(B1982,NCE!$B$13:$H$1145,7,FALSE)</f>
        <v>Microsoft Entra Internet Access for FLW</v>
      </c>
      <c r="D1982">
        <f>VLOOKUP(B1982,NCE!$B$13:$L$1145,11,FALSE)</f>
        <v>246.88764044943818</v>
      </c>
      <c r="E1982" t="s">
        <v>894</v>
      </c>
      <c r="F1982" t="str">
        <f>IFERROR(VLOOKUP(B1982,NCE!$B$14:$J$1145,9,0),"")</f>
        <v>Annual</v>
      </c>
      <c r="G1982" t="str">
        <f>IFERROR(VLOOKUP(B1982,NCE!B:K,8,FALSE),"")</f>
        <v>P1YA</v>
      </c>
      <c r="H1982" t="s">
        <v>12</v>
      </c>
    </row>
    <row r="1983" spans="2:8" hidden="1" x14ac:dyDescent="0.35">
      <c r="B1983" t="s">
        <v>2933</v>
      </c>
      <c r="C1983" t="str">
        <f>VLOOKUP(B1983,NCE!$B$13:$H$1145,7,FALSE)</f>
        <v>Microsoft Entra Internet Access</v>
      </c>
      <c r="D1983">
        <f>VLOOKUP(B1983,NCE!$B$13:$L$1145,11,FALSE)</f>
        <v>367.77528089887642</v>
      </c>
      <c r="E1983" t="s">
        <v>894</v>
      </c>
      <c r="F1983" t="str">
        <f>IFERROR(VLOOKUP(B1983,NCE!$B$14:$J$1145,9,0),"")</f>
        <v>Annual</v>
      </c>
      <c r="G1983" t="str">
        <f>IFERROR(VLOOKUP(B1983,NCE!B:K,8,FALSE),"")</f>
        <v>P1YA</v>
      </c>
      <c r="H1983" t="s">
        <v>12</v>
      </c>
    </row>
    <row r="1984" spans="2:8" hidden="1" x14ac:dyDescent="0.35">
      <c r="B1984" t="s">
        <v>2934</v>
      </c>
      <c r="C1984" t="str">
        <f>VLOOKUP(B1984,NCE!$B$13:$H$1145,7,FALSE)</f>
        <v>Microsoft Entra Private Access for FLW</v>
      </c>
      <c r="D1984">
        <f>VLOOKUP(B1984,NCE!$B$13:$L$1145,11,FALSE)</f>
        <v>24.685393258426966</v>
      </c>
      <c r="E1984" t="s">
        <v>894</v>
      </c>
      <c r="F1984" t="str">
        <f>IFERROR(VLOOKUP(B1984,NCE!$B$14:$J$1145,9,0),"")</f>
        <v>Monthly</v>
      </c>
      <c r="G1984" t="str">
        <f>IFERROR(VLOOKUP(B1984,NCE!B:K,8,FALSE),"")</f>
        <v>P1MM</v>
      </c>
      <c r="H1984" t="s">
        <v>12</v>
      </c>
    </row>
    <row r="1985" spans="2:8" hidden="1" x14ac:dyDescent="0.35">
      <c r="B1985" t="s">
        <v>2935</v>
      </c>
      <c r="C1985" t="str">
        <f>VLOOKUP(B1985,NCE!$B$13:$H$1145,7,FALSE)</f>
        <v>Microsoft Entra Private Access</v>
      </c>
      <c r="D1985">
        <f>VLOOKUP(B1985,NCE!$B$13:$L$1145,11,FALSE)</f>
        <v>36.786516853932589</v>
      </c>
      <c r="E1985" t="s">
        <v>894</v>
      </c>
      <c r="F1985" t="str">
        <f>IFERROR(VLOOKUP(B1985,NCE!$B$14:$J$1145,9,0),"")</f>
        <v>Monthly</v>
      </c>
      <c r="G1985" t="str">
        <f>IFERROR(VLOOKUP(B1985,NCE!B:K,8,FALSE),"")</f>
        <v>P1MM</v>
      </c>
      <c r="H1985" t="s">
        <v>12</v>
      </c>
    </row>
    <row r="1986" spans="2:8" hidden="1" x14ac:dyDescent="0.35">
      <c r="B1986" t="s">
        <v>2936</v>
      </c>
      <c r="C1986" t="str">
        <f>VLOOKUP(B1986,NCE!$B$13:$H$1145,7,FALSE)</f>
        <v>Microsoft Entra Internet Access for FLW</v>
      </c>
      <c r="D1986">
        <f>VLOOKUP(B1986,NCE!$B$13:$L$1145,11,FALSE)</f>
        <v>24.685393258426966</v>
      </c>
      <c r="E1986" t="s">
        <v>894</v>
      </c>
      <c r="F1986" t="str">
        <f>IFERROR(VLOOKUP(B1986,NCE!$B$14:$J$1145,9,0),"")</f>
        <v>Monthly</v>
      </c>
      <c r="G1986" t="str">
        <f>IFERROR(VLOOKUP(B1986,NCE!B:K,8,FALSE),"")</f>
        <v>P1MM</v>
      </c>
      <c r="H1986" t="s">
        <v>12</v>
      </c>
    </row>
    <row r="1987" spans="2:8" hidden="1" x14ac:dyDescent="0.35">
      <c r="B1987" t="s">
        <v>2937</v>
      </c>
      <c r="C1987" t="str">
        <f>VLOOKUP(B1987,NCE!$B$13:$H$1145,7,FALSE)</f>
        <v>Microsoft Entra Suite for FLW</v>
      </c>
      <c r="D1987">
        <f>VLOOKUP(B1987,NCE!$B$13:$L$1145,11,FALSE)</f>
        <v>59.157303370786515</v>
      </c>
      <c r="E1987" t="s">
        <v>894</v>
      </c>
      <c r="F1987" t="str">
        <f>IFERROR(VLOOKUP(B1987,NCE!$B$14:$J$1145,9,0),"")</f>
        <v>Monthly</v>
      </c>
      <c r="G1987" t="str">
        <f>IFERROR(VLOOKUP(B1987,NCE!B:K,8,FALSE),"")</f>
        <v>P1MM</v>
      </c>
      <c r="H1987" t="s">
        <v>12</v>
      </c>
    </row>
    <row r="1988" spans="2:8" hidden="1" x14ac:dyDescent="0.35">
      <c r="B1988" t="s">
        <v>2938</v>
      </c>
      <c r="C1988" t="str">
        <f>VLOOKUP(B1988,NCE!$B$13:$H$1145,7,FALSE)</f>
        <v>Microsoft Entra Suite</v>
      </c>
      <c r="D1988">
        <f>VLOOKUP(B1988,NCE!$B$13:$L$1145,11,FALSE)</f>
        <v>883.43820224719104</v>
      </c>
      <c r="E1988" t="s">
        <v>894</v>
      </c>
      <c r="F1988" t="str">
        <f>IFERROR(VLOOKUP(B1988,NCE!$B$14:$J$1145,9,0),"")</f>
        <v>Annual</v>
      </c>
      <c r="G1988" t="str">
        <f>IFERROR(VLOOKUP(B1988,NCE!B:K,8,FALSE),"")</f>
        <v>P1YA</v>
      </c>
      <c r="H1988" t="s">
        <v>12</v>
      </c>
    </row>
    <row r="1989" spans="2:8" hidden="1" x14ac:dyDescent="0.35">
      <c r="B1989" t="s">
        <v>2939</v>
      </c>
      <c r="C1989" t="str">
        <f>VLOOKUP(B1989,NCE!$B$13:$H$1145,7,FALSE)</f>
        <v>Microsoft Entra Suite Add-on for Microsoft Entra ID F2 for FLW</v>
      </c>
      <c r="D1989">
        <f>VLOOKUP(B1989,NCE!$B$13:$L$1145,11,FALSE)</f>
        <v>38.819288389513105</v>
      </c>
      <c r="E1989" t="s">
        <v>894</v>
      </c>
      <c r="F1989" t="str">
        <f>IFERROR(VLOOKUP(B1989,NCE!$B$14:$J$1145,9,0),"")</f>
        <v>Monthly</v>
      </c>
      <c r="G1989" t="str">
        <f>IFERROR(VLOOKUP(B1989,NCE!B:K,8,FALSE),"")</f>
        <v>P1YM</v>
      </c>
      <c r="H1989" t="s">
        <v>12</v>
      </c>
    </row>
    <row r="1990" spans="2:8" hidden="1" x14ac:dyDescent="0.35">
      <c r="B1990" t="s">
        <v>2940</v>
      </c>
      <c r="C1990" t="str">
        <f>VLOOKUP(B1990,NCE!$B$13:$H$1145,7,FALSE)</f>
        <v>Microsoft Entra Suite for FLW</v>
      </c>
      <c r="D1990">
        <f>VLOOKUP(B1990,NCE!$B$13:$L$1145,11,FALSE)</f>
        <v>591.52808988764048</v>
      </c>
      <c r="E1990" t="s">
        <v>894</v>
      </c>
      <c r="F1990" t="str">
        <f>IFERROR(VLOOKUP(B1990,NCE!$B$14:$J$1145,9,0),"")</f>
        <v>Annual</v>
      </c>
      <c r="G1990" t="str">
        <f>IFERROR(VLOOKUP(B1990,NCE!B:K,8,FALSE),"")</f>
        <v>P1YA</v>
      </c>
      <c r="H1990" t="s">
        <v>12</v>
      </c>
    </row>
    <row r="1991" spans="2:8" hidden="1" x14ac:dyDescent="0.35">
      <c r="B1991" t="s">
        <v>2941</v>
      </c>
      <c r="C1991" t="str">
        <f>VLOOKUP(B1991,NCE!$B$13:$H$1145,7,FALSE)</f>
        <v>Microsoft Entra Suite Add-on for Microsoft Entra ID P2</v>
      </c>
      <c r="D1991">
        <f>VLOOKUP(B1991,NCE!$B$13:$L$1145,11,FALSE)</f>
        <v>662.25842696629206</v>
      </c>
      <c r="E1991" t="s">
        <v>894</v>
      </c>
      <c r="F1991" t="str">
        <f>IFERROR(VLOOKUP(B1991,NCE!$B$14:$J$1145,9,0),"")</f>
        <v>Annual</v>
      </c>
      <c r="G1991" t="str">
        <f>IFERROR(VLOOKUP(B1991,NCE!B:K,8,FALSE),"")</f>
        <v>P1YA</v>
      </c>
      <c r="H1991" t="s">
        <v>12</v>
      </c>
    </row>
    <row r="1992" spans="2:8" hidden="1" x14ac:dyDescent="0.35">
      <c r="B1992" t="s">
        <v>2942</v>
      </c>
      <c r="C1992" t="str">
        <f>VLOOKUP(B1992,NCE!$B$13:$H$1145,7,FALSE)</f>
        <v>Microsoft Entra Suite Add-on for Microsoft Entra ID P2</v>
      </c>
      <c r="D1992">
        <f>VLOOKUP(B1992,NCE!$B$13:$L$1145,11,FALSE)</f>
        <v>57.947565543071164</v>
      </c>
      <c r="E1992" t="s">
        <v>894</v>
      </c>
      <c r="F1992" t="str">
        <f>IFERROR(VLOOKUP(B1992,NCE!$B$14:$J$1145,9,0),"")</f>
        <v>Monthly</v>
      </c>
      <c r="G1992" t="str">
        <f>IFERROR(VLOOKUP(B1992,NCE!B:K,8,FALSE),"")</f>
        <v>P1YM</v>
      </c>
      <c r="H1992" t="s">
        <v>12</v>
      </c>
    </row>
    <row r="1993" spans="2:8" hidden="1" x14ac:dyDescent="0.35">
      <c r="B1993" t="s">
        <v>2943</v>
      </c>
      <c r="C1993" t="str">
        <f>VLOOKUP(B1993,NCE!$B$13:$H$1145,7,FALSE)</f>
        <v>Microsoft Entra Suite Add-on for Microsoft Entra ID F2 for FLW</v>
      </c>
      <c r="D1993">
        <f>VLOOKUP(B1993,NCE!$B$13:$L$1145,11,FALSE)</f>
        <v>443.64044943820221</v>
      </c>
      <c r="E1993" t="s">
        <v>894</v>
      </c>
      <c r="F1993" t="str">
        <f>IFERROR(VLOOKUP(B1993,NCE!$B$14:$J$1145,9,0),"")</f>
        <v>Annual</v>
      </c>
      <c r="G1993" t="str">
        <f>IFERROR(VLOOKUP(B1993,NCE!B:K,8,FALSE),"")</f>
        <v>P1YA</v>
      </c>
      <c r="H1993" t="s">
        <v>12</v>
      </c>
    </row>
    <row r="1994" spans="2:8" hidden="1" x14ac:dyDescent="0.35">
      <c r="B1994" t="s">
        <v>2944</v>
      </c>
      <c r="C1994" t="str">
        <f>VLOOKUP(B1994,NCE!$B$13:$H$1145,7,FALSE)</f>
        <v>Microsoft Entra Suite Add-on for Microsoft Entra ID F2 for FLW</v>
      </c>
      <c r="D1994">
        <f>VLOOKUP(B1994,NCE!$B$13:$L$1145,11,FALSE)</f>
        <v>44.359550561797747</v>
      </c>
      <c r="E1994" t="s">
        <v>894</v>
      </c>
      <c r="F1994" t="str">
        <f>IFERROR(VLOOKUP(B1994,NCE!$B$14:$J$1145,9,0),"")</f>
        <v>Monthly</v>
      </c>
      <c r="G1994" t="str">
        <f>IFERROR(VLOOKUP(B1994,NCE!B:K,8,FALSE),"")</f>
        <v>P1MM</v>
      </c>
      <c r="H1994" t="s">
        <v>12</v>
      </c>
    </row>
    <row r="1995" spans="2:8" hidden="1" x14ac:dyDescent="0.35">
      <c r="B1995" t="s">
        <v>2945</v>
      </c>
      <c r="C1995" t="str">
        <f>VLOOKUP(B1995,NCE!$B$13:$H$1145,7,FALSE)</f>
        <v>Microsoft Entra Suite for FLW</v>
      </c>
      <c r="D1995">
        <f>VLOOKUP(B1995,NCE!$B$13:$L$1145,11,FALSE)</f>
        <v>51.759363295880149</v>
      </c>
      <c r="E1995" t="s">
        <v>894</v>
      </c>
      <c r="F1995" t="str">
        <f>IFERROR(VLOOKUP(B1995,NCE!$B$14:$J$1145,9,0),"")</f>
        <v>Monthly</v>
      </c>
      <c r="G1995" t="str">
        <f>IFERROR(VLOOKUP(B1995,NCE!B:K,8,FALSE),"")</f>
        <v>P1YM</v>
      </c>
      <c r="H1995" t="s">
        <v>12</v>
      </c>
    </row>
    <row r="1996" spans="2:8" hidden="1" x14ac:dyDescent="0.35">
      <c r="B1996" t="s">
        <v>2946</v>
      </c>
      <c r="C1996" t="str">
        <f>VLOOKUP(B1996,NCE!$B$13:$H$1145,7,FALSE)</f>
        <v>Microsoft Entra Suite</v>
      </c>
      <c r="D1996">
        <f>VLOOKUP(B1996,NCE!$B$13:$L$1145,11,FALSE)</f>
        <v>88.348314606741567</v>
      </c>
      <c r="E1996" t="s">
        <v>894</v>
      </c>
      <c r="F1996" t="str">
        <f>IFERROR(VLOOKUP(B1996,NCE!$B$14:$J$1145,9,0),"")</f>
        <v>Monthly</v>
      </c>
      <c r="G1996" t="str">
        <f>IFERROR(VLOOKUP(B1996,NCE!B:K,8,FALSE),"")</f>
        <v>P1MM</v>
      </c>
      <c r="H1996" t="s">
        <v>12</v>
      </c>
    </row>
    <row r="1997" spans="2:8" hidden="1" x14ac:dyDescent="0.35">
      <c r="B1997" t="s">
        <v>2947</v>
      </c>
      <c r="C1997" t="str">
        <f>VLOOKUP(B1997,NCE!$B$13:$H$1145,7,FALSE)</f>
        <v>Microsoft Entra Suite</v>
      </c>
      <c r="D1997">
        <f>VLOOKUP(B1997,NCE!$B$13:$L$1145,11,FALSE)</f>
        <v>77.303370786516851</v>
      </c>
      <c r="E1997" t="s">
        <v>894</v>
      </c>
      <c r="F1997" t="str">
        <f>IFERROR(VLOOKUP(B1997,NCE!$B$14:$J$1145,9,0),"")</f>
        <v>Monthly</v>
      </c>
      <c r="G1997" t="str">
        <f>IFERROR(VLOOKUP(B1997,NCE!B:K,8,FALSE),"")</f>
        <v>P1YM</v>
      </c>
      <c r="H1997" t="s">
        <v>12</v>
      </c>
    </row>
    <row r="1998" spans="2:8" hidden="1" x14ac:dyDescent="0.35">
      <c r="B1998" t="s">
        <v>2948</v>
      </c>
      <c r="C1998" t="str">
        <f>VLOOKUP(B1998,NCE!$B$13:$H$1145,7,FALSE)</f>
        <v>Microsoft Entra Suite Add-on for Microsoft Entra ID P2</v>
      </c>
      <c r="D1998">
        <f>VLOOKUP(B1998,NCE!$B$13:$L$1145,11,FALSE)</f>
        <v>66.224719101123597</v>
      </c>
      <c r="E1998" t="s">
        <v>894</v>
      </c>
      <c r="F1998" t="str">
        <f>IFERROR(VLOOKUP(B1998,NCE!$B$14:$J$1145,9,0),"")</f>
        <v>Monthly</v>
      </c>
      <c r="G1998" t="str">
        <f>IFERROR(VLOOKUP(B1998,NCE!B:K,8,FALSE),"")</f>
        <v>P1MM</v>
      </c>
      <c r="H1998" t="s">
        <v>12</v>
      </c>
    </row>
    <row r="1999" spans="2:8" hidden="1" x14ac:dyDescent="0.35">
      <c r="B1999" t="s">
        <v>2949</v>
      </c>
      <c r="C1999" t="str">
        <f>VLOOKUP(B1999,NCE!$B$13:$H$1145,7,FALSE)</f>
        <v>Microsoft Intune Advanced Analytics for FLW</v>
      </c>
      <c r="D1999">
        <f>VLOOKUP(B1999,NCE!$B$13:$L$1145,11,FALSE)</f>
        <v>246.88764044943818</v>
      </c>
      <c r="E1999" t="s">
        <v>894</v>
      </c>
      <c r="F1999" t="str">
        <f>IFERROR(VLOOKUP(B1999,NCE!$B$14:$J$1145,9,0),"")</f>
        <v>Annual</v>
      </c>
      <c r="G1999" t="str">
        <f>IFERROR(VLOOKUP(B1999,NCE!B:K,8,FALSE),"")</f>
        <v>P1YA</v>
      </c>
      <c r="H1999" t="s">
        <v>12</v>
      </c>
    </row>
    <row r="2000" spans="2:8" hidden="1" x14ac:dyDescent="0.35">
      <c r="B2000" t="s">
        <v>2950</v>
      </c>
      <c r="C2000" t="str">
        <f>VLOOKUP(B2000,NCE!$B$13:$H$1145,7,FALSE)</f>
        <v>Microsoft Intune Advanced Analytics for FLW</v>
      </c>
      <c r="D2000">
        <f>VLOOKUP(B2000,NCE!$B$13:$L$1145,11,FALSE)</f>
        <v>21.606741573033705</v>
      </c>
      <c r="E2000" t="s">
        <v>894</v>
      </c>
      <c r="F2000" t="str">
        <f>IFERROR(VLOOKUP(B2000,NCE!$B$14:$J$1145,9,0),"")</f>
        <v>Monthly</v>
      </c>
      <c r="G2000" t="str">
        <f>IFERROR(VLOOKUP(B2000,NCE!B:K,8,FALSE),"")</f>
        <v>P1YM</v>
      </c>
      <c r="H2000" t="s">
        <v>12</v>
      </c>
    </row>
    <row r="2001" spans="2:8" hidden="1" x14ac:dyDescent="0.35">
      <c r="B2001" t="s">
        <v>2951</v>
      </c>
      <c r="C2001" t="str">
        <f>VLOOKUP(B2001,NCE!$B$13:$H$1145,7,FALSE)</f>
        <v>Microsoft Intune Advanced Analytics for FLW</v>
      </c>
      <c r="D2001">
        <f>VLOOKUP(B2001,NCE!$B$13:$L$1145,11,FALSE)</f>
        <v>24.685393258426966</v>
      </c>
      <c r="E2001" t="s">
        <v>894</v>
      </c>
      <c r="F2001" t="str">
        <f>IFERROR(VLOOKUP(B2001,NCE!$B$14:$J$1145,9,0),"")</f>
        <v>Monthly</v>
      </c>
      <c r="G2001" t="str">
        <f>IFERROR(VLOOKUP(B2001,NCE!B:K,8,FALSE),"")</f>
        <v>P1MM</v>
      </c>
      <c r="H2001" t="s">
        <v>12</v>
      </c>
    </row>
    <row r="2002" spans="2:8" hidden="1" x14ac:dyDescent="0.35">
      <c r="B2002" t="s">
        <v>2952</v>
      </c>
      <c r="C2002" t="str">
        <f>VLOOKUP(B2002,NCE!$B$13:$H$1145,7,FALSE)</f>
        <v>Microsoft Intune Endpoint Privilege Management for FLW</v>
      </c>
      <c r="D2002">
        <f>VLOOKUP(B2002,NCE!$B$13:$L$1145,11,FALSE)</f>
        <v>147.87640449438203</v>
      </c>
      <c r="E2002" t="s">
        <v>894</v>
      </c>
      <c r="F2002" t="str">
        <f>IFERROR(VLOOKUP(B2002,NCE!$B$14:$J$1145,9,0),"")</f>
        <v>Annual</v>
      </c>
      <c r="G2002" t="str">
        <f>IFERROR(VLOOKUP(B2002,NCE!B:K,8,FALSE),"")</f>
        <v>P1YA</v>
      </c>
      <c r="H2002" t="s">
        <v>12</v>
      </c>
    </row>
    <row r="2003" spans="2:8" hidden="1" x14ac:dyDescent="0.35">
      <c r="B2003" t="s">
        <v>2953</v>
      </c>
      <c r="C2003" t="str">
        <f>VLOOKUP(B2003,NCE!$B$13:$H$1145,7,FALSE)</f>
        <v>Microsoft Intune Endpoint Privilege Management for FLW</v>
      </c>
      <c r="D2003">
        <f>VLOOKUP(B2003,NCE!$B$13:$L$1145,11,FALSE)</f>
        <v>14.786516853932584</v>
      </c>
      <c r="E2003" t="s">
        <v>894</v>
      </c>
      <c r="F2003" t="str">
        <f>IFERROR(VLOOKUP(B2003,NCE!$B$14:$J$1145,9,0),"")</f>
        <v>Monthly</v>
      </c>
      <c r="G2003" t="str">
        <f>IFERROR(VLOOKUP(B2003,NCE!B:K,8,FALSE),"")</f>
        <v>P1MM</v>
      </c>
      <c r="H2003" t="s">
        <v>12</v>
      </c>
    </row>
    <row r="2004" spans="2:8" hidden="1" x14ac:dyDescent="0.35">
      <c r="B2004" t="s">
        <v>2954</v>
      </c>
      <c r="C2004" t="str">
        <f>VLOOKUP(B2004,NCE!$B$13:$H$1145,7,FALSE)</f>
        <v>Microsoft Intune Endpoint Privilege Management for FLW</v>
      </c>
      <c r="D2004">
        <f>VLOOKUP(B2004,NCE!$B$13:$L$1145,11,FALSE)</f>
        <v>12.940074906367039</v>
      </c>
      <c r="E2004" t="s">
        <v>894</v>
      </c>
      <c r="F2004" t="str">
        <f>IFERROR(VLOOKUP(B2004,NCE!$B$14:$J$1145,9,0),"")</f>
        <v>Monthly</v>
      </c>
      <c r="G2004" t="str">
        <f>IFERROR(VLOOKUP(B2004,NCE!B:K,8,FALSE),"")</f>
        <v>P1YM</v>
      </c>
      <c r="H2004" t="s">
        <v>12</v>
      </c>
    </row>
    <row r="2005" spans="2:8" hidden="1" x14ac:dyDescent="0.35">
      <c r="B2005" t="s">
        <v>2955</v>
      </c>
      <c r="C2005" t="str">
        <f>VLOOKUP(B2005,NCE!$B$13:$H$1145,7,FALSE)</f>
        <v>Microsoft Intune Enterprise Application Management FLW</v>
      </c>
      <c r="D2005">
        <f>VLOOKUP(B2005,NCE!$B$13:$L$1145,11,FALSE)</f>
        <v>99.011235955056179</v>
      </c>
      <c r="E2005" t="s">
        <v>894</v>
      </c>
      <c r="F2005" t="str">
        <f>IFERROR(VLOOKUP(B2005,NCE!$B$14:$J$1145,9,0),"")</f>
        <v>Annual</v>
      </c>
      <c r="G2005" t="str">
        <f>IFERROR(VLOOKUP(B2005,NCE!B:K,8,FALSE),"")</f>
        <v>P1YA</v>
      </c>
      <c r="H2005" t="s">
        <v>12</v>
      </c>
    </row>
    <row r="2006" spans="2:8" hidden="1" x14ac:dyDescent="0.35">
      <c r="B2006" t="s">
        <v>2956</v>
      </c>
      <c r="C2006" t="str">
        <f>VLOOKUP(B2006,NCE!$B$13:$H$1145,7,FALSE)</f>
        <v>Microsoft Intune Enterprise Application Management FLW</v>
      </c>
      <c r="D2006">
        <f>VLOOKUP(B2006,NCE!$B$13:$L$1145,11,FALSE)</f>
        <v>8.6666666666666661</v>
      </c>
      <c r="E2006" t="s">
        <v>894</v>
      </c>
      <c r="F2006" t="str">
        <f>IFERROR(VLOOKUP(B2006,NCE!$B$14:$J$1145,9,0),"")</f>
        <v>Monthly</v>
      </c>
      <c r="G2006" t="str">
        <f>IFERROR(VLOOKUP(B2006,NCE!B:K,8,FALSE),"")</f>
        <v>P1YM</v>
      </c>
      <c r="H2006" t="s">
        <v>12</v>
      </c>
    </row>
    <row r="2007" spans="2:8" hidden="1" x14ac:dyDescent="0.35">
      <c r="B2007" t="s">
        <v>2957</v>
      </c>
      <c r="C2007" t="str">
        <f>VLOOKUP(B2007,NCE!$B$13:$H$1145,7,FALSE)</f>
        <v>Microsoft Intune Enterprise Application Management FLW</v>
      </c>
      <c r="D2007">
        <f>VLOOKUP(B2007,NCE!$B$13:$L$1145,11,FALSE)</f>
        <v>9.8988764044943824</v>
      </c>
      <c r="E2007" t="s">
        <v>894</v>
      </c>
      <c r="F2007" t="str">
        <f>IFERROR(VLOOKUP(B2007,NCE!$B$14:$J$1145,9,0),"")</f>
        <v>Monthly</v>
      </c>
      <c r="G2007" t="str">
        <f>IFERROR(VLOOKUP(B2007,NCE!B:K,8,FALSE),"")</f>
        <v>P1MM</v>
      </c>
      <c r="H2007" t="s">
        <v>12</v>
      </c>
    </row>
    <row r="2008" spans="2:8" hidden="1" x14ac:dyDescent="0.35">
      <c r="B2008" t="s">
        <v>2958</v>
      </c>
      <c r="C2008" t="str">
        <f>VLOOKUP(B2008,NCE!$B$13:$H$1145,7,FALSE)</f>
        <v>Microsoft Intune Plan 2 for FLW</v>
      </c>
      <c r="D2008">
        <f>VLOOKUP(B2008,NCE!$B$13:$L$1145,11,FALSE)</f>
        <v>19.932584269662918</v>
      </c>
      <c r="E2008" t="s">
        <v>894</v>
      </c>
      <c r="F2008" t="str">
        <f>IFERROR(VLOOKUP(B2008,NCE!$B$14:$J$1145,9,0),"")</f>
        <v>Monthly</v>
      </c>
      <c r="G2008" t="str">
        <f>IFERROR(VLOOKUP(B2008,NCE!B:K,8,FALSE),"")</f>
        <v>P1MM</v>
      </c>
      <c r="H2008" t="s">
        <v>12</v>
      </c>
    </row>
    <row r="2009" spans="2:8" hidden="1" x14ac:dyDescent="0.35">
      <c r="B2009" t="s">
        <v>2959</v>
      </c>
      <c r="C2009" t="str">
        <f>VLOOKUP(B2009,NCE!$B$13:$H$1145,7,FALSE)</f>
        <v>Microsoft Intune Plan 2 for FLW</v>
      </c>
      <c r="D2009">
        <f>VLOOKUP(B2009,NCE!$B$13:$L$1145,11,FALSE)</f>
        <v>17.441011235955056</v>
      </c>
      <c r="E2009" t="s">
        <v>894</v>
      </c>
      <c r="F2009" t="str">
        <f>IFERROR(VLOOKUP(B2009,NCE!$B$14:$J$1145,9,0),"")</f>
        <v>Monthly</v>
      </c>
      <c r="G2009" t="str">
        <f>IFERROR(VLOOKUP(B2009,NCE!B:K,8,FALSE),"")</f>
        <v>P1YM</v>
      </c>
      <c r="H2009" t="s">
        <v>12</v>
      </c>
    </row>
    <row r="2010" spans="2:8" hidden="1" x14ac:dyDescent="0.35">
      <c r="B2010" t="s">
        <v>2960</v>
      </c>
      <c r="C2010" t="str">
        <f>VLOOKUP(B2010,NCE!$B$13:$H$1145,7,FALSE)</f>
        <v>Microsoft Intune Plan 2 for FLW</v>
      </c>
      <c r="D2010">
        <f>VLOOKUP(B2010,NCE!$B$13:$L$1145,11,FALSE)</f>
        <v>199.31460674157302</v>
      </c>
      <c r="E2010" t="s">
        <v>894</v>
      </c>
      <c r="F2010" t="str">
        <f>IFERROR(VLOOKUP(B2010,NCE!$B$14:$J$1145,9,0),"")</f>
        <v>Annual</v>
      </c>
      <c r="G2010" t="str">
        <f>IFERROR(VLOOKUP(B2010,NCE!B:K,8,FALSE),"")</f>
        <v>P1YA</v>
      </c>
      <c r="H2010" t="s">
        <v>12</v>
      </c>
    </row>
    <row r="2011" spans="2:8" hidden="1" x14ac:dyDescent="0.35">
      <c r="B2011" t="s">
        <v>2961</v>
      </c>
      <c r="C2011" t="str">
        <f>VLOOKUP(B2011,NCE!$B$13:$H$1145,7,FALSE)</f>
        <v>Microsoft Intune Remote Help for FLW</v>
      </c>
      <c r="D2011">
        <f>VLOOKUP(B2011,NCE!$B$13:$L$1145,11,FALSE)</f>
        <v>15.190074906367039</v>
      </c>
      <c r="E2011" t="s">
        <v>894</v>
      </c>
      <c r="F2011" t="str">
        <f>IFERROR(VLOOKUP(B2011,NCE!$B$14:$J$1145,9,0),"")</f>
        <v>Monthly</v>
      </c>
      <c r="G2011" t="str">
        <f>IFERROR(VLOOKUP(B2011,NCE!B:K,8,FALSE),"")</f>
        <v>P1YM</v>
      </c>
      <c r="H2011" t="s">
        <v>12</v>
      </c>
    </row>
    <row r="2012" spans="2:8" hidden="1" x14ac:dyDescent="0.35">
      <c r="B2012" t="s">
        <v>2962</v>
      </c>
      <c r="C2012" t="str">
        <f>VLOOKUP(B2012,NCE!$B$13:$H$1145,7,FALSE)</f>
        <v>Microsoft Intune Remote Help for FLW</v>
      </c>
      <c r="D2012">
        <f>VLOOKUP(B2012,NCE!$B$13:$L$1145,11,FALSE)</f>
        <v>17.35955056179775</v>
      </c>
      <c r="E2012" t="s">
        <v>894</v>
      </c>
      <c r="F2012" t="str">
        <f>IFERROR(VLOOKUP(B2012,NCE!$B$14:$J$1145,9,0),"")</f>
        <v>Monthly</v>
      </c>
      <c r="G2012" t="str">
        <f>IFERROR(VLOOKUP(B2012,NCE!B:K,8,FALSE),"")</f>
        <v>P1MM</v>
      </c>
      <c r="H2012" t="s">
        <v>12</v>
      </c>
    </row>
    <row r="2013" spans="2:8" hidden="1" x14ac:dyDescent="0.35">
      <c r="B2013" t="s">
        <v>2963</v>
      </c>
      <c r="C2013" t="str">
        <f>VLOOKUP(B2013,NCE!$B$13:$H$1145,7,FALSE)</f>
        <v>Microsoft Intune Remote Help for FLW</v>
      </c>
      <c r="D2013">
        <f>VLOOKUP(B2013,NCE!$B$13:$L$1145,11,FALSE)</f>
        <v>173.6067415730337</v>
      </c>
      <c r="E2013" t="s">
        <v>894</v>
      </c>
      <c r="F2013" t="str">
        <f>IFERROR(VLOOKUP(B2013,NCE!$B$14:$J$1145,9,0),"")</f>
        <v>Annual</v>
      </c>
      <c r="G2013" t="str">
        <f>IFERROR(VLOOKUP(B2013,NCE!B:K,8,FALSE),"")</f>
        <v>P1YA</v>
      </c>
      <c r="H2013" t="s">
        <v>12</v>
      </c>
    </row>
    <row r="2014" spans="2:8" hidden="1" x14ac:dyDescent="0.35">
      <c r="B2014" t="s">
        <v>2964</v>
      </c>
      <c r="C2014" t="str">
        <f>VLOOKUP(B2014,NCE!$B$13:$H$1145,7,FALSE)</f>
        <v>Microsoft Intune Suite for FLW</v>
      </c>
      <c r="D2014">
        <f>VLOOKUP(B2014,NCE!$B$13:$L$1145,11,FALSE)</f>
        <v>43.775280898876396</v>
      </c>
      <c r="E2014" t="s">
        <v>894</v>
      </c>
      <c r="F2014" t="str">
        <f>IFERROR(VLOOKUP(B2014,NCE!$B$14:$J$1145,9,0),"")</f>
        <v>Monthly</v>
      </c>
      <c r="G2014" t="str">
        <f>IFERROR(VLOOKUP(B2014,NCE!B:K,8,FALSE),"")</f>
        <v>P1YM</v>
      </c>
      <c r="H2014" t="s">
        <v>12</v>
      </c>
    </row>
    <row r="2015" spans="2:8" hidden="1" x14ac:dyDescent="0.35">
      <c r="B2015" t="s">
        <v>2965</v>
      </c>
      <c r="C2015" t="str">
        <f>VLOOKUP(B2015,NCE!$B$13:$H$1145,7,FALSE)</f>
        <v>Microsoft Intune Suite for FLW</v>
      </c>
      <c r="D2015">
        <f>VLOOKUP(B2015,NCE!$B$13:$L$1145,11,FALSE)</f>
        <v>50.011235955056179</v>
      </c>
      <c r="E2015" t="s">
        <v>894</v>
      </c>
      <c r="F2015" t="str">
        <f>IFERROR(VLOOKUP(B2015,NCE!$B$14:$J$1145,9,0),"")</f>
        <v>Monthly</v>
      </c>
      <c r="G2015" t="str">
        <f>IFERROR(VLOOKUP(B2015,NCE!B:K,8,FALSE),"")</f>
        <v>P1MM</v>
      </c>
      <c r="H2015" t="s">
        <v>12</v>
      </c>
    </row>
    <row r="2016" spans="2:8" hidden="1" x14ac:dyDescent="0.35">
      <c r="B2016" t="s">
        <v>2966</v>
      </c>
      <c r="C2016" t="str">
        <f>VLOOKUP(B2016,NCE!$B$13:$H$1145,7,FALSE)</f>
        <v>Microsoft Intune Suite for FLW</v>
      </c>
      <c r="D2016">
        <f>VLOOKUP(B2016,NCE!$B$13:$L$1145,11,FALSE)</f>
        <v>500.22471910112358</v>
      </c>
      <c r="E2016" t="s">
        <v>894</v>
      </c>
      <c r="F2016" t="str">
        <f>IFERROR(VLOOKUP(B2016,NCE!$B$14:$J$1145,9,0),"")</f>
        <v>Annual</v>
      </c>
      <c r="G2016" t="str">
        <f>IFERROR(VLOOKUP(B2016,NCE!B:K,8,FALSE),"")</f>
        <v>P1YA</v>
      </c>
      <c r="H2016" t="s">
        <v>12</v>
      </c>
    </row>
    <row r="2017" spans="2:8" hidden="1" x14ac:dyDescent="0.35">
      <c r="B2017" t="s">
        <v>2967</v>
      </c>
      <c r="C2017" t="str">
        <f>VLOOKUP(B2017,NCE!$B$13:$H$1145,7,FALSE)</f>
        <v>Microsoft Teams Enterprise – Unattended License</v>
      </c>
      <c r="D2017">
        <f>VLOOKUP(B2017,NCE!$B$13:$L$1145,11,FALSE)</f>
        <v>630.11235955056179</v>
      </c>
      <c r="E2017" t="s">
        <v>894</v>
      </c>
      <c r="F2017" t="str">
        <f>IFERROR(VLOOKUP(B2017,NCE!$B$14:$J$1145,9,0),"")</f>
        <v>Annual</v>
      </c>
      <c r="G2017" t="str">
        <f>IFERROR(VLOOKUP(B2017,NCE!B:K,8,FALSE),"")</f>
        <v>P1YA</v>
      </c>
      <c r="H2017" t="s">
        <v>12</v>
      </c>
    </row>
    <row r="2018" spans="2:8" hidden="1" x14ac:dyDescent="0.35">
      <c r="B2018" t="s">
        <v>2968</v>
      </c>
      <c r="C2018" t="str">
        <f>VLOOKUP(B2018,NCE!$B$13:$H$1145,7,FALSE)</f>
        <v>Teams Phone Standard FLW</v>
      </c>
      <c r="D2018">
        <f>VLOOKUP(B2018,NCE!$B$13:$L$1145,11,FALSE)</f>
        <v>36.786516853932589</v>
      </c>
      <c r="E2018" t="s">
        <v>894</v>
      </c>
      <c r="F2018" t="str">
        <f>IFERROR(VLOOKUP(B2018,NCE!$B$14:$J$1145,9,0),"")</f>
        <v>Monthly</v>
      </c>
      <c r="G2018" t="str">
        <f>IFERROR(VLOOKUP(B2018,NCE!B:K,8,FALSE),"")</f>
        <v>P1MM</v>
      </c>
      <c r="H2018" t="s">
        <v>12</v>
      </c>
    </row>
    <row r="2019" spans="2:8" hidden="1" x14ac:dyDescent="0.35">
      <c r="B2019" t="s">
        <v>2969</v>
      </c>
      <c r="C2019" t="str">
        <f>VLOOKUP(B2019,NCE!$B$13:$H$1145,7,FALSE)</f>
        <v>Microsoft Viva Employee Communications and Communities</v>
      </c>
      <c r="D2019">
        <f>VLOOKUP(B2019,NCE!$B$13:$L$1145,11,FALSE)</f>
        <v>147.87640449438203</v>
      </c>
      <c r="E2019" t="s">
        <v>894</v>
      </c>
      <c r="F2019" t="str">
        <f>IFERROR(VLOOKUP(B2019,NCE!$B$14:$J$1145,9,0),"")</f>
        <v>Annual</v>
      </c>
      <c r="G2019" t="str">
        <f>IFERROR(VLOOKUP(B2019,NCE!B:K,8,FALSE),"")</f>
        <v>P1YA</v>
      </c>
      <c r="H2019" t="s">
        <v>12</v>
      </c>
    </row>
    <row r="2020" spans="2:8" hidden="1" x14ac:dyDescent="0.35">
      <c r="B2020" t="s">
        <v>2970</v>
      </c>
      <c r="C2020" t="str">
        <f>VLOOKUP(B2020,NCE!$B$13:$H$1145,7,FALSE)</f>
        <v>Microsoft Viva Employee Communications and Communities</v>
      </c>
      <c r="D2020">
        <f>VLOOKUP(B2020,NCE!$B$13:$L$1145,11,FALSE)</f>
        <v>12.940074906367039</v>
      </c>
      <c r="E2020" t="s">
        <v>894</v>
      </c>
      <c r="F2020" t="str">
        <f>IFERROR(VLOOKUP(B2020,NCE!$B$14:$J$1145,9,0),"")</f>
        <v>Monthly</v>
      </c>
      <c r="G2020" t="str">
        <f>IFERROR(VLOOKUP(B2020,NCE!B:K,8,FALSE),"")</f>
        <v>P1YM</v>
      </c>
      <c r="H2020" t="s">
        <v>12</v>
      </c>
    </row>
    <row r="2021" spans="2:8" hidden="1" x14ac:dyDescent="0.35">
      <c r="B2021" t="s">
        <v>2971</v>
      </c>
      <c r="C2021" t="str">
        <f>VLOOKUP(B2021,NCE!$B$13:$H$1145,7,FALSE)</f>
        <v>Power Automate Hosted Process</v>
      </c>
      <c r="D2021">
        <f>VLOOKUP(B2021,NCE!$B$13:$L$1145,11,FALSE)</f>
        <v>1298.5355805243446</v>
      </c>
      <c r="E2021" t="s">
        <v>894</v>
      </c>
      <c r="F2021" t="str">
        <f>IFERROR(VLOOKUP(B2021,NCE!$B$14:$J$1145,9,0),"")</f>
        <v>Monthly</v>
      </c>
      <c r="G2021" t="str">
        <f>IFERROR(VLOOKUP(B2021,NCE!B:K,8,FALSE),"")</f>
        <v>P1YM</v>
      </c>
      <c r="H2021" t="s">
        <v>12</v>
      </c>
    </row>
    <row r="2022" spans="2:8" hidden="1" x14ac:dyDescent="0.35">
      <c r="B2022" t="s">
        <v>2972</v>
      </c>
      <c r="C2022" t="str">
        <f>VLOOKUP(B2022,NCE!$B$13:$H$1145,7,FALSE)</f>
        <v>Power Automate Hosted Process</v>
      </c>
      <c r="D2022">
        <f>VLOOKUP(B2022,NCE!$B$13:$L$1145,11,FALSE)</f>
        <v>14840.449438202248</v>
      </c>
      <c r="E2022" t="s">
        <v>894</v>
      </c>
      <c r="F2022" t="str">
        <f>IFERROR(VLOOKUP(B2022,NCE!$B$14:$J$1145,9,0),"")</f>
        <v>Annual</v>
      </c>
      <c r="G2022" t="str">
        <f>IFERROR(VLOOKUP(B2022,NCE!B:K,8,FALSE),"")</f>
        <v>P1YA</v>
      </c>
      <c r="H2022" t="s">
        <v>12</v>
      </c>
    </row>
    <row r="2023" spans="2:8" hidden="1" x14ac:dyDescent="0.35">
      <c r="B2023" t="s">
        <v>2973</v>
      </c>
      <c r="C2023" t="str">
        <f>VLOOKUP(B2023,NCE!$B$13:$H$1145,7,FALSE)</f>
        <v>Power Automate Hosted Process</v>
      </c>
      <c r="D2023">
        <f>VLOOKUP(B2023,NCE!$B$13:$L$1145,11,FALSE)</f>
        <v>1484.0449438202247</v>
      </c>
      <c r="E2023" t="s">
        <v>894</v>
      </c>
      <c r="F2023" t="str">
        <f>IFERROR(VLOOKUP(B2023,NCE!$B$14:$J$1145,9,0),"")</f>
        <v>Monthly</v>
      </c>
      <c r="G2023" t="str">
        <f>IFERROR(VLOOKUP(B2023,NCE!B:K,8,FALSE),"")</f>
        <v>P1MM</v>
      </c>
      <c r="H2023" t="s">
        <v>12</v>
      </c>
    </row>
    <row r="2024" spans="2:8" hidden="1" x14ac:dyDescent="0.35">
      <c r="B2024" t="s">
        <v>2974</v>
      </c>
      <c r="C2024" t="str">
        <f>VLOOKUP(B2024,NCE!$B$13:$H$1145,7,FALSE)</f>
        <v>Python in Excel add-on</v>
      </c>
      <c r="D2024">
        <f>VLOOKUP(B2024,NCE!$B$13:$L$1145,11,FALSE)</f>
        <v>1472.3932584269664</v>
      </c>
      <c r="E2024" t="s">
        <v>894</v>
      </c>
      <c r="F2024" t="str">
        <f>IFERROR(VLOOKUP(B2024,NCE!$B$14:$J$1145,9,0),"")</f>
        <v>Annual</v>
      </c>
      <c r="G2024" t="str">
        <f>IFERROR(VLOOKUP(B2024,NCE!B:K,8,FALSE),"")</f>
        <v>P1YA</v>
      </c>
      <c r="H2024" t="s">
        <v>12</v>
      </c>
    </row>
    <row r="2025" spans="2:8" hidden="1" x14ac:dyDescent="0.35">
      <c r="B2025" t="s">
        <v>2975</v>
      </c>
      <c r="C2025" t="str">
        <f>VLOOKUP(B2025,NCE!$B$13:$H$1145,7,FALSE)</f>
        <v>Python in Excel add-on</v>
      </c>
      <c r="D2025">
        <f>VLOOKUP(B2025,NCE!$B$13:$L$1145,11,FALSE)</f>
        <v>147.23595505617976</v>
      </c>
      <c r="E2025" t="s">
        <v>894</v>
      </c>
      <c r="F2025" t="str">
        <f>IFERROR(VLOOKUP(B2025,NCE!$B$14:$J$1145,9,0),"")</f>
        <v>Monthly</v>
      </c>
      <c r="G2025" t="str">
        <f>IFERROR(VLOOKUP(B2025,NCE!B:K,8,FALSE),"")</f>
        <v>P1MM</v>
      </c>
      <c r="H2025" t="s">
        <v>12</v>
      </c>
    </row>
    <row r="2026" spans="2:8" hidden="1" x14ac:dyDescent="0.35">
      <c r="B2026" t="s">
        <v>2976</v>
      </c>
      <c r="C2026" t="str">
        <f>VLOOKUP(B2026,NCE!$B$13:$H$1145,7,FALSE)</f>
        <v>Teams Essentials and Teams Phone with domestic and international calling</v>
      </c>
      <c r="D2026">
        <f>VLOOKUP(B2026,NCE!$B$13:$L$1145,11,FALSE)</f>
        <v>2650.303370786517</v>
      </c>
      <c r="E2026" t="s">
        <v>894</v>
      </c>
      <c r="F2026" t="str">
        <f>IFERROR(VLOOKUP(B2026,NCE!$B$14:$J$1145,9,0),"")</f>
        <v>Annual</v>
      </c>
      <c r="G2026" t="str">
        <f>IFERROR(VLOOKUP(B2026,NCE!B:K,8,FALSE),"")</f>
        <v>P1YA</v>
      </c>
      <c r="H2026" t="s">
        <v>12</v>
      </c>
    </row>
    <row r="2027" spans="2:8" hidden="1" x14ac:dyDescent="0.35">
      <c r="B2027" t="s">
        <v>2977</v>
      </c>
      <c r="C2027" t="str">
        <f>VLOOKUP(B2027,NCE!$B$13:$H$1145,7,FALSE)</f>
        <v>Teams Essentials and Teams Phone with domestic and international calling</v>
      </c>
      <c r="D2027">
        <f>VLOOKUP(B2027,NCE!$B$13:$L$1145,11,FALSE)</f>
        <v>265.03370786516854</v>
      </c>
      <c r="E2027" t="s">
        <v>894</v>
      </c>
      <c r="F2027" t="str">
        <f>IFERROR(VLOOKUP(B2027,NCE!$B$14:$J$1145,9,0),"")</f>
        <v>Monthly</v>
      </c>
      <c r="G2027" t="str">
        <f>IFERROR(VLOOKUP(B2027,NCE!B:K,8,FALSE),"")</f>
        <v>P1MM</v>
      </c>
      <c r="H2027" t="s">
        <v>12</v>
      </c>
    </row>
    <row r="2028" spans="2:8" hidden="1" x14ac:dyDescent="0.35">
      <c r="B2028" t="s">
        <v>2978</v>
      </c>
      <c r="C2028" t="str">
        <f>VLOOKUP(B2028,NCE!$B$13:$H$1145,7,FALSE)</f>
        <v>Teams Essentials and Teams Phone with domestic and international calling</v>
      </c>
      <c r="D2028">
        <f>VLOOKUP(B2028,NCE!$B$13:$L$1145,11,FALSE)</f>
        <v>231.89606741573036</v>
      </c>
      <c r="E2028" t="s">
        <v>894</v>
      </c>
      <c r="F2028" t="str">
        <f>IFERROR(VLOOKUP(B2028,NCE!$B$14:$J$1145,9,0),"")</f>
        <v>Monthly</v>
      </c>
      <c r="G2028" t="str">
        <f>IFERROR(VLOOKUP(B2028,NCE!B:K,8,FALSE),"")</f>
        <v>P1YM</v>
      </c>
      <c r="H2028" t="s">
        <v>12</v>
      </c>
    </row>
    <row r="2029" spans="2:8" hidden="1" x14ac:dyDescent="0.35">
      <c r="B2029" t="s">
        <v>2979</v>
      </c>
      <c r="C2029" t="str">
        <f>VLOOKUP(B2029,NCE!$B$13:$H$1145,7,FALSE)</f>
        <v>Teams Phone with domestic and international calling</v>
      </c>
      <c r="D2029">
        <f>VLOOKUP(B2029,NCE!$B$13:$L$1145,11,FALSE)</f>
        <v>219.07771535580525</v>
      </c>
      <c r="E2029" t="s">
        <v>894</v>
      </c>
      <c r="F2029" t="str">
        <f>IFERROR(VLOOKUP(B2029,NCE!$B$14:$J$1145,9,0),"")</f>
        <v>Monthly</v>
      </c>
      <c r="G2029" t="str">
        <f>IFERROR(VLOOKUP(B2029,NCE!B:K,8,FALSE),"")</f>
        <v>P1YM</v>
      </c>
      <c r="H2029" t="s">
        <v>12</v>
      </c>
    </row>
    <row r="2030" spans="2:8" hidden="1" x14ac:dyDescent="0.35">
      <c r="B2030" t="s">
        <v>2980</v>
      </c>
      <c r="C2030" t="str">
        <f>VLOOKUP(B2030,NCE!$B$13:$H$1145,7,FALSE)</f>
        <v>Teams Phone with domestic and international calling</v>
      </c>
      <c r="D2030">
        <f>VLOOKUP(B2030,NCE!$B$13:$L$1145,11,FALSE)</f>
        <v>250.37078651685394</v>
      </c>
      <c r="E2030" t="s">
        <v>894</v>
      </c>
      <c r="F2030" t="str">
        <f>IFERROR(VLOOKUP(B2030,NCE!$B$14:$J$1145,9,0),"")</f>
        <v>Monthly</v>
      </c>
      <c r="G2030" t="str">
        <f>IFERROR(VLOOKUP(B2030,NCE!B:K,8,FALSE),"")</f>
        <v>P1MM</v>
      </c>
      <c r="H2030" t="s">
        <v>12</v>
      </c>
    </row>
    <row r="2031" spans="2:8" hidden="1" x14ac:dyDescent="0.35">
      <c r="B2031" t="s">
        <v>2981</v>
      </c>
      <c r="C2031" t="str">
        <f>VLOOKUP(B2031,NCE!$B$13:$H$1145,7,FALSE)</f>
        <v>Teams Phone with domestic and international calling</v>
      </c>
      <c r="D2031">
        <f>VLOOKUP(B2031,NCE!$B$13:$L$1145,11,FALSE)</f>
        <v>2503.7078651685397</v>
      </c>
      <c r="E2031" t="s">
        <v>894</v>
      </c>
      <c r="F2031" t="str">
        <f>IFERROR(VLOOKUP(B2031,NCE!$B$14:$J$1145,9,0),"")</f>
        <v>Annual</v>
      </c>
      <c r="G2031" t="str">
        <f>IFERROR(VLOOKUP(B2031,NCE!B:K,8,FALSE),"")</f>
        <v>P1YA</v>
      </c>
      <c r="H2031" t="s">
        <v>12</v>
      </c>
    </row>
    <row r="2032" spans="2:8" hidden="1" x14ac:dyDescent="0.35">
      <c r="B2032" t="s">
        <v>2982</v>
      </c>
      <c r="C2032" t="str">
        <f>VLOOKUP(B2032,NCE!$B$13:$H$1145,7,FALSE)</f>
        <v>Windows 365 Cross Region Disaster Recovery Add-On</v>
      </c>
      <c r="D2032">
        <f>VLOOKUP(B2032,NCE!$B$13:$L$1145,11,FALSE)</f>
        <v>30.651685393258429</v>
      </c>
      <c r="E2032" t="s">
        <v>894</v>
      </c>
      <c r="F2032" t="str">
        <f>IFERROR(VLOOKUP(B2032,NCE!$B$14:$J$1145,9,0),"")</f>
        <v>Monthly</v>
      </c>
      <c r="G2032" t="str">
        <f>IFERROR(VLOOKUP(B2032,NCE!B:K,8,FALSE),"")</f>
        <v>P1MM</v>
      </c>
      <c r="H2032" t="s">
        <v>12</v>
      </c>
    </row>
    <row r="2033" spans="2:8" hidden="1" x14ac:dyDescent="0.35">
      <c r="B2033" t="s">
        <v>2983</v>
      </c>
      <c r="C2033" t="str">
        <f>VLOOKUP(B2033,NCE!$B$13:$H$1145,7,FALSE)</f>
        <v>Windows 365 Cross Region Disaster Recovery Add-On</v>
      </c>
      <c r="D2033">
        <f>VLOOKUP(B2033,NCE!$B$13:$L$1145,11,FALSE)</f>
        <v>330.99999999999994</v>
      </c>
      <c r="E2033" t="s">
        <v>894</v>
      </c>
      <c r="F2033" t="str">
        <f>IFERROR(VLOOKUP(B2033,NCE!$B$14:$J$1145,9,0),"")</f>
        <v>Annual</v>
      </c>
      <c r="G2033" t="str">
        <f>IFERROR(VLOOKUP(B2033,NCE!B:K,8,FALSE),"")</f>
        <v>P1YA</v>
      </c>
      <c r="H2033" t="s">
        <v>12</v>
      </c>
    </row>
    <row r="2034" spans="2:8" hidden="1" x14ac:dyDescent="0.35">
      <c r="B2034" t="s">
        <v>2984</v>
      </c>
      <c r="C2034" t="str">
        <f>VLOOKUP(B2034,NCE!$B$13:$H$1145,7,FALSE)</f>
        <v>Windows 365 Cross Region Disaster Recovery Add-On</v>
      </c>
      <c r="D2034">
        <f>VLOOKUP(B2034,NCE!$B$13:$L$1145,11,FALSE)</f>
        <v>28.959737827715358</v>
      </c>
      <c r="E2034" t="s">
        <v>894</v>
      </c>
      <c r="F2034" t="str">
        <f>IFERROR(VLOOKUP(B2034,NCE!$B$14:$J$1145,9,0),"")</f>
        <v>Monthly</v>
      </c>
      <c r="G2034" t="str">
        <f>IFERROR(VLOOKUP(B2034,NCE!B:K,8,FALSE),"")</f>
        <v>P1YM</v>
      </c>
      <c r="H2034" t="s">
        <v>12</v>
      </c>
    </row>
    <row r="2035" spans="2:8" hidden="1" x14ac:dyDescent="0.35">
      <c r="B2035" t="s">
        <v>2985</v>
      </c>
      <c r="C2035" t="str">
        <f>VLOOKUP(B2035,NCE!$B$13:$H$1145,7,FALSE)</f>
        <v>Windows 365 Enterprise GPU Max</v>
      </c>
      <c r="D2035">
        <f>VLOOKUP(B2035,NCE!$B$13:$L$1145,11,FALSE)</f>
        <v>11097.955992509364</v>
      </c>
      <c r="E2035" t="s">
        <v>894</v>
      </c>
      <c r="F2035" t="str">
        <f>IFERROR(VLOOKUP(B2035,NCE!$B$14:$J$1145,9,0),"")</f>
        <v>Monthly</v>
      </c>
      <c r="G2035" t="str">
        <f>IFERROR(VLOOKUP(B2035,NCE!B:K,8,FALSE),"")</f>
        <v>P1YM</v>
      </c>
      <c r="H2035" t="s">
        <v>12</v>
      </c>
    </row>
    <row r="2036" spans="2:8" hidden="1" x14ac:dyDescent="0.35">
      <c r="B2036" t="s">
        <v>2986</v>
      </c>
      <c r="C2036" t="str">
        <f>VLOOKUP(B2036,NCE!$B$13:$H$1145,7,FALSE)</f>
        <v>Windows 365 Enterprise GPU Super</v>
      </c>
      <c r="D2036">
        <f>VLOOKUP(B2036,NCE!$B$13:$L$1145,11,FALSE)</f>
        <v>6313.696629213483</v>
      </c>
      <c r="E2036" t="s">
        <v>894</v>
      </c>
      <c r="F2036" t="str">
        <f>IFERROR(VLOOKUP(B2036,NCE!$B$14:$J$1145,9,0),"")</f>
        <v>Monthly</v>
      </c>
      <c r="G2036" t="str">
        <f>IFERROR(VLOOKUP(B2036,NCE!B:K,8,FALSE),"")</f>
        <v>P1MM</v>
      </c>
      <c r="H2036" t="s">
        <v>12</v>
      </c>
    </row>
    <row r="2037" spans="2:8" hidden="1" x14ac:dyDescent="0.35">
      <c r="B2037" t="s">
        <v>2987</v>
      </c>
      <c r="C2037" t="str">
        <f>VLOOKUP(B2037,NCE!$B$13:$H$1145,7,FALSE)</f>
        <v>Windows 365 Enterprise GPU Standard</v>
      </c>
      <c r="D2037">
        <f>VLOOKUP(B2037,NCE!$B$13:$L$1145,11,FALSE)</f>
        <v>3113.6526217228461</v>
      </c>
      <c r="E2037" t="s">
        <v>894</v>
      </c>
      <c r="F2037" t="str">
        <f>IFERROR(VLOOKUP(B2037,NCE!$B$14:$J$1145,9,0),"")</f>
        <v>Monthly</v>
      </c>
      <c r="G2037" t="str">
        <f>IFERROR(VLOOKUP(B2037,NCE!B:K,8,FALSE),"")</f>
        <v>P1YM</v>
      </c>
      <c r="H2037" t="s">
        <v>12</v>
      </c>
    </row>
    <row r="2038" spans="2:8" hidden="1" x14ac:dyDescent="0.35">
      <c r="B2038" t="s">
        <v>2988</v>
      </c>
      <c r="C2038" t="str">
        <f>VLOOKUP(B2038,NCE!$B$13:$H$1145,7,FALSE)</f>
        <v>Windows 365 Enterprise GPU Max</v>
      </c>
      <c r="D2038">
        <f>VLOOKUP(B2038,NCE!$B$13:$L$1145,11,FALSE)</f>
        <v>126833.76404494382</v>
      </c>
      <c r="E2038" t="s">
        <v>894</v>
      </c>
      <c r="F2038" t="str">
        <f>IFERROR(VLOOKUP(B2038,NCE!$B$14:$J$1145,9,0),"")</f>
        <v>Annual</v>
      </c>
      <c r="G2038" t="str">
        <f>IFERROR(VLOOKUP(B2038,NCE!B:K,8,FALSE),"")</f>
        <v>P1YA</v>
      </c>
      <c r="H2038" t="s">
        <v>12</v>
      </c>
    </row>
    <row r="2039" spans="2:8" hidden="1" x14ac:dyDescent="0.35">
      <c r="B2039" t="s">
        <v>2989</v>
      </c>
      <c r="C2039" t="str">
        <f>VLOOKUP(B2039,NCE!$B$13:$H$1145,7,FALSE)</f>
        <v>Windows 365 Enterprise GPU Super</v>
      </c>
      <c r="D2039">
        <f>VLOOKUP(B2039,NCE!$B$13:$L$1145,11,FALSE)</f>
        <v>68188.011235955055</v>
      </c>
      <c r="E2039" t="s">
        <v>894</v>
      </c>
      <c r="F2039" t="str">
        <f>IFERROR(VLOOKUP(B2039,NCE!$B$14:$J$1145,9,0),"")</f>
        <v>Annual</v>
      </c>
      <c r="G2039" t="str">
        <f>IFERROR(VLOOKUP(B2039,NCE!B:K,8,FALSE),"")</f>
        <v>P1YA</v>
      </c>
      <c r="H2039" t="s">
        <v>12</v>
      </c>
    </row>
    <row r="2040" spans="2:8" hidden="1" x14ac:dyDescent="0.35">
      <c r="B2040" t="s">
        <v>2990</v>
      </c>
      <c r="C2040" t="str">
        <f>VLOOKUP(B2040,NCE!$B$13:$H$1145,7,FALSE)</f>
        <v>Windows 365 Enterprise GPU Standard</v>
      </c>
      <c r="D2040">
        <f>VLOOKUP(B2040,NCE!$B$13:$L$1145,11,FALSE)</f>
        <v>35584.66292134831</v>
      </c>
      <c r="E2040" t="s">
        <v>894</v>
      </c>
      <c r="F2040" t="str">
        <f>IFERROR(VLOOKUP(B2040,NCE!$B$14:$J$1145,9,0),"")</f>
        <v>Annual</v>
      </c>
      <c r="G2040" t="str">
        <f>IFERROR(VLOOKUP(B2040,NCE!B:K,8,FALSE),"")</f>
        <v>P1YA</v>
      </c>
      <c r="H2040" t="s">
        <v>12</v>
      </c>
    </row>
    <row r="2041" spans="2:8" hidden="1" x14ac:dyDescent="0.35">
      <c r="B2041" t="s">
        <v>2991</v>
      </c>
      <c r="C2041" t="str">
        <f>VLOOKUP(B2041,NCE!$B$13:$H$1145,7,FALSE)</f>
        <v>Windows 365 Enterprise GPU Standard</v>
      </c>
      <c r="D2041">
        <f>VLOOKUP(B2041,NCE!$B$13:$L$1145,11,FALSE)</f>
        <v>3294.8764044943819</v>
      </c>
      <c r="E2041" t="s">
        <v>894</v>
      </c>
      <c r="F2041" t="str">
        <f>IFERROR(VLOOKUP(B2041,NCE!$B$14:$J$1145,9,0),"")</f>
        <v>Monthly</v>
      </c>
      <c r="G2041" t="str">
        <f>IFERROR(VLOOKUP(B2041,NCE!B:K,8,FALSE),"")</f>
        <v>P1MM</v>
      </c>
      <c r="H2041" t="s">
        <v>12</v>
      </c>
    </row>
    <row r="2042" spans="2:8" hidden="1" x14ac:dyDescent="0.35">
      <c r="B2042" t="s">
        <v>2992</v>
      </c>
      <c r="C2042" t="str">
        <f>VLOOKUP(B2042,NCE!$B$13:$H$1145,7,FALSE)</f>
        <v>Windows 365 Enterprise GPU Max</v>
      </c>
      <c r="D2042">
        <f>VLOOKUP(B2042,NCE!$B$13:$L$1145,11,FALSE)</f>
        <v>11743.876404494382</v>
      </c>
      <c r="E2042" t="s">
        <v>894</v>
      </c>
      <c r="F2042" t="str">
        <f>IFERROR(VLOOKUP(B2042,NCE!$B$14:$J$1145,9,0),"")</f>
        <v>Monthly</v>
      </c>
      <c r="G2042" t="str">
        <f>IFERROR(VLOOKUP(B2042,NCE!B:K,8,FALSE),"")</f>
        <v>P1MM</v>
      </c>
      <c r="H2042" t="s">
        <v>12</v>
      </c>
    </row>
    <row r="2043" spans="2:8" hidden="1" x14ac:dyDescent="0.35">
      <c r="B2043" t="s">
        <v>2993</v>
      </c>
      <c r="C2043" t="str">
        <f>VLOOKUP(B2043,NCE!$B$13:$H$1145,7,FALSE)</f>
        <v>Windows 365 Enterprise GPU Super</v>
      </c>
      <c r="D2043">
        <f>VLOOKUP(B2043,NCE!$B$13:$L$1145,11,FALSE)</f>
        <v>5966.4494382022467</v>
      </c>
      <c r="E2043" t="s">
        <v>894</v>
      </c>
      <c r="F2043" t="str">
        <f>IFERROR(VLOOKUP(B2043,NCE!$B$14:$J$1145,9,0),"")</f>
        <v>Monthly</v>
      </c>
      <c r="G2043" t="str">
        <f>IFERROR(VLOOKUP(B2043,NCE!B:K,8,FALSE),"")</f>
        <v>P1YM</v>
      </c>
      <c r="H2043" t="s">
        <v>12</v>
      </c>
    </row>
    <row r="2044" spans="2:8" hidden="1" x14ac:dyDescent="0.35">
      <c r="B2044" t="s">
        <v>2994</v>
      </c>
      <c r="C2044" t="str">
        <f>VLOOKUP(B2044,NCE!$B$13:$H$1145,7,FALSE)</f>
        <v>Windows 365 Frontline GPU Standard</v>
      </c>
      <c r="D2044">
        <f>VLOOKUP(B2044,NCE!$B$13:$L$1145,11,FALSE)</f>
        <v>4673.3661048689146</v>
      </c>
      <c r="E2044" t="s">
        <v>894</v>
      </c>
      <c r="F2044" t="str">
        <f>IFERROR(VLOOKUP(B2044,NCE!$B$14:$J$1145,9,0),"")</f>
        <v>Monthly</v>
      </c>
      <c r="G2044" t="str">
        <f>IFERROR(VLOOKUP(B2044,NCE!B:K,8,FALSE),"")</f>
        <v>P1YM</v>
      </c>
      <c r="H2044" t="s">
        <v>12</v>
      </c>
    </row>
    <row r="2045" spans="2:8" hidden="1" x14ac:dyDescent="0.35">
      <c r="B2045" t="s">
        <v>2995</v>
      </c>
      <c r="C2045" t="str">
        <f>VLOOKUP(B2045,NCE!$B$13:$H$1145,7,FALSE)</f>
        <v>Windows 365 Frontline GPU Max</v>
      </c>
      <c r="D2045">
        <f>VLOOKUP(B2045,NCE!$B$13:$L$1145,11,FALSE)</f>
        <v>190250.07865168538</v>
      </c>
      <c r="E2045" t="s">
        <v>894</v>
      </c>
      <c r="F2045" t="str">
        <f>IFERROR(VLOOKUP(B2045,NCE!$B$14:$J$1145,9,0),"")</f>
        <v>Annual</v>
      </c>
      <c r="G2045" t="str">
        <f>IFERROR(VLOOKUP(B2045,NCE!B:K,8,FALSE),"")</f>
        <v>P1YA</v>
      </c>
      <c r="H2045" t="s">
        <v>12</v>
      </c>
    </row>
    <row r="2046" spans="2:8" hidden="1" x14ac:dyDescent="0.35">
      <c r="B2046" t="s">
        <v>2996</v>
      </c>
      <c r="C2046" t="str">
        <f>VLOOKUP(B2046,NCE!$B$13:$H$1145,7,FALSE)</f>
        <v>Windows 365 Frontline GPU Max</v>
      </c>
      <c r="D2046">
        <f>VLOOKUP(B2046,NCE!$B$13:$L$1145,11,FALSE)</f>
        <v>17615.752808988764</v>
      </c>
      <c r="E2046" t="s">
        <v>894</v>
      </c>
      <c r="F2046" t="str">
        <f>IFERROR(VLOOKUP(B2046,NCE!$B$14:$J$1145,9,0),"")</f>
        <v>Monthly</v>
      </c>
      <c r="G2046" t="str">
        <f>IFERROR(VLOOKUP(B2046,NCE!B:K,8,FALSE),"")</f>
        <v>P1MM</v>
      </c>
      <c r="H2046" t="s">
        <v>12</v>
      </c>
    </row>
    <row r="2047" spans="2:8" hidden="1" x14ac:dyDescent="0.35">
      <c r="B2047" t="s">
        <v>2997</v>
      </c>
      <c r="C2047" t="str">
        <f>VLOOKUP(B2047,NCE!$B$13:$H$1145,7,FALSE)</f>
        <v>Windows 365 Frontline GPU Super</v>
      </c>
      <c r="D2047">
        <f>VLOOKUP(B2047,NCE!$B$13:$L$1145,11,FALSE)</f>
        <v>9473.5617977528073</v>
      </c>
      <c r="E2047" t="s">
        <v>894</v>
      </c>
      <c r="F2047" t="str">
        <f>IFERROR(VLOOKUP(B2047,NCE!$B$14:$J$1145,9,0),"")</f>
        <v>Monthly</v>
      </c>
      <c r="G2047" t="str">
        <f>IFERROR(VLOOKUP(B2047,NCE!B:K,8,FALSE),"")</f>
        <v>P1MM</v>
      </c>
      <c r="H2047" t="s">
        <v>12</v>
      </c>
    </row>
    <row r="2048" spans="2:8" hidden="1" x14ac:dyDescent="0.35">
      <c r="B2048" t="s">
        <v>2998</v>
      </c>
      <c r="C2048" t="str">
        <f>VLOOKUP(B2048,NCE!$B$13:$H$1145,7,FALSE)</f>
        <v>Windows 365 Frontline GPU Super</v>
      </c>
      <c r="D2048">
        <f>VLOOKUP(B2048,NCE!$B$13:$L$1145,11,FALSE)</f>
        <v>8952.5149812734071</v>
      </c>
      <c r="E2048" t="s">
        <v>894</v>
      </c>
      <c r="F2048" t="str">
        <f>IFERROR(VLOOKUP(B2048,NCE!$B$14:$J$1145,9,0),"")</f>
        <v>Monthly</v>
      </c>
      <c r="G2048" t="str">
        <f>IFERROR(VLOOKUP(B2048,NCE!B:K,8,FALSE),"")</f>
        <v>P1YM</v>
      </c>
      <c r="H2048" t="s">
        <v>12</v>
      </c>
    </row>
    <row r="2049" spans="2:8" hidden="1" x14ac:dyDescent="0.35">
      <c r="B2049" t="s">
        <v>2999</v>
      </c>
      <c r="C2049" t="str">
        <f>VLOOKUP(B2049,NCE!$B$13:$H$1145,7,FALSE)</f>
        <v>Windows 365 Frontline GPU Standard</v>
      </c>
      <c r="D2049">
        <f>VLOOKUP(B2049,NCE!$B$13:$L$1145,11,FALSE)</f>
        <v>53409.977528089883</v>
      </c>
      <c r="E2049" t="s">
        <v>894</v>
      </c>
      <c r="F2049" t="str">
        <f>IFERROR(VLOOKUP(B2049,NCE!$B$14:$J$1145,9,0),"")</f>
        <v>Annual</v>
      </c>
      <c r="G2049" t="str">
        <f>IFERROR(VLOOKUP(B2049,NCE!B:K,8,FALSE),"")</f>
        <v>P1YA</v>
      </c>
      <c r="H2049" t="s">
        <v>12</v>
      </c>
    </row>
    <row r="2050" spans="2:8" hidden="1" x14ac:dyDescent="0.35">
      <c r="B2050" t="s">
        <v>3000</v>
      </c>
      <c r="C2050" t="str">
        <f>VLOOKUP(B2050,NCE!$B$13:$H$1145,7,FALSE)</f>
        <v>Windows 365 Frontline GPU Super</v>
      </c>
      <c r="D2050">
        <f>VLOOKUP(B2050,NCE!$B$13:$L$1145,11,FALSE)</f>
        <v>102314.42696629213</v>
      </c>
      <c r="E2050" t="s">
        <v>894</v>
      </c>
      <c r="F2050" t="str">
        <f>IFERROR(VLOOKUP(B2050,NCE!$B$14:$J$1145,9,0),"")</f>
        <v>Annual</v>
      </c>
      <c r="G2050" t="str">
        <f>IFERROR(VLOOKUP(B2050,NCE!B:K,8,FALSE),"")</f>
        <v>P1YA</v>
      </c>
      <c r="H2050" t="s">
        <v>12</v>
      </c>
    </row>
    <row r="2051" spans="2:8" hidden="1" x14ac:dyDescent="0.35">
      <c r="B2051" t="s">
        <v>3001</v>
      </c>
      <c r="C2051" t="str">
        <f>VLOOKUP(B2051,NCE!$B$13:$H$1145,7,FALSE)</f>
        <v>Windows 365 Frontline GPU Standard</v>
      </c>
      <c r="D2051">
        <f>VLOOKUP(B2051,NCE!$B$13:$L$1145,11,FALSE)</f>
        <v>4945.3595505617977</v>
      </c>
      <c r="E2051" t="s">
        <v>894</v>
      </c>
      <c r="F2051" t="str">
        <f>IFERROR(VLOOKUP(B2051,NCE!$B$14:$J$1145,9,0),"")</f>
        <v>Monthly</v>
      </c>
      <c r="G2051" t="str">
        <f>IFERROR(VLOOKUP(B2051,NCE!B:K,8,FALSE),"")</f>
        <v>P1MM</v>
      </c>
      <c r="H2051" t="s">
        <v>12</v>
      </c>
    </row>
    <row r="2052" spans="2:8" hidden="1" x14ac:dyDescent="0.35">
      <c r="B2052" t="s">
        <v>3002</v>
      </c>
      <c r="C2052" t="str">
        <f>VLOOKUP(B2052,NCE!$B$13:$H$1145,7,FALSE)</f>
        <v>Windows 365 Frontline GPU Max</v>
      </c>
      <c r="D2052">
        <f>VLOOKUP(B2052,NCE!$B$13:$L$1145,11,FALSE)</f>
        <v>16646.880149812732</v>
      </c>
      <c r="E2052" t="s">
        <v>894</v>
      </c>
      <c r="F2052" t="str">
        <f>IFERROR(VLOOKUP(B2052,NCE!$B$14:$J$1145,9,0),"")</f>
        <v>Monthly</v>
      </c>
      <c r="G2052" t="str">
        <f>IFERROR(VLOOKUP(B2052,NCE!B:K,8,FALSE),"")</f>
        <v>P1YM</v>
      </c>
      <c r="H2052" t="s">
        <v>12</v>
      </c>
    </row>
    <row r="2053" spans="2:8" hidden="1" x14ac:dyDescent="0.35">
      <c r="B2053" t="s">
        <v>4109</v>
      </c>
      <c r="C2053" t="str">
        <f>VLOOKUP(B2053,NCE!$B$13:$H$1145,7,FALSE)</f>
        <v>SharePoint (Plan 1)</v>
      </c>
      <c r="D2053">
        <f>VLOOKUP(B2053,NCE!$B$13:$L$1145,11,FALSE)</f>
        <v>36.786516853932589</v>
      </c>
      <c r="E2053" t="s">
        <v>894</v>
      </c>
      <c r="F2053" t="str">
        <f>IFERROR(VLOOKUP(B2053,NCE!$B$14:$J$1145,9,0),"")</f>
        <v>Monthly</v>
      </c>
      <c r="G2053" t="str">
        <f>IFERROR(VLOOKUP(B2053,NCE!B:K,8,FALSE),"")</f>
        <v>P1MM</v>
      </c>
      <c r="H2053" t="s">
        <v>12</v>
      </c>
    </row>
    <row r="2054" spans="2:8" hidden="1" x14ac:dyDescent="0.35">
      <c r="B2054" t="s">
        <v>4141</v>
      </c>
      <c r="C2054" t="str">
        <f>VLOOKUP(B2054,NCE!$B$13:$H$1145,7,FALSE)</f>
        <v>Cross-Tenant Shared Data Migration</v>
      </c>
      <c r="D2054">
        <f>VLOOKUP(B2054,NCE!$B$13:$L$1145,11,FALSE)</f>
        <v>294.4831460674157</v>
      </c>
      <c r="E2054" t="s">
        <v>894</v>
      </c>
      <c r="F2054" t="str">
        <f>IFERROR(VLOOKUP(B2054,NCE!$B$14:$J$1145,9,0),"")</f>
        <v>Annual</v>
      </c>
      <c r="G2054" t="str">
        <f>IFERROR(VLOOKUP(B2054,NCE!B:K,8,FALSE),"")</f>
        <v>P1YA</v>
      </c>
      <c r="H2054" t="s">
        <v>12</v>
      </c>
    </row>
    <row r="2055" spans="2:8" hidden="1" x14ac:dyDescent="0.35">
      <c r="B2055" t="s">
        <v>4142</v>
      </c>
      <c r="C2055" t="str">
        <f>VLOOKUP(B2055,NCE!$B$13:$H$1145,7,FALSE)</f>
        <v>Teams Phone Standard FLW</v>
      </c>
      <c r="D2055">
        <f>VLOOKUP(B2055,NCE!$B$13:$L$1145,11,FALSE)</f>
        <v>367.77528089887642</v>
      </c>
      <c r="E2055" t="s">
        <v>894</v>
      </c>
      <c r="F2055" t="str">
        <f>IFERROR(VLOOKUP(B2055,NCE!$B$14:$J$1145,9,0),"")</f>
        <v>Annual</v>
      </c>
      <c r="G2055" t="str">
        <f>IFERROR(VLOOKUP(B2055,NCE!B:K,8,FALSE),"")</f>
        <v>P1YA</v>
      </c>
      <c r="H2055" t="s">
        <v>12</v>
      </c>
    </row>
    <row r="2056" spans="2:8" hidden="1" x14ac:dyDescent="0.35">
      <c r="B2056" t="s">
        <v>4143</v>
      </c>
      <c r="C2056" t="str">
        <f>VLOOKUP(B2056,NCE!$B$13:$H$1145,7,FALSE)</f>
        <v>Cross-Tenant Shared Data Migration</v>
      </c>
      <c r="D2056">
        <f>VLOOKUP(B2056,NCE!$B$13:$L$1145,11,FALSE)</f>
        <v>25.772471910112358</v>
      </c>
      <c r="E2056" t="s">
        <v>894</v>
      </c>
      <c r="F2056" t="str">
        <f>IFERROR(VLOOKUP(B2056,NCE!$B$14:$J$1145,9,0),"")</f>
        <v>Monthly</v>
      </c>
      <c r="G2056" t="str">
        <f>IFERROR(VLOOKUP(B2056,NCE!B:K,8,FALSE),"")</f>
        <v>P1YM</v>
      </c>
      <c r="H2056" t="s">
        <v>12</v>
      </c>
    </row>
    <row r="2057" spans="2:8" hidden="1" x14ac:dyDescent="0.35">
      <c r="B2057" t="s">
        <v>4144</v>
      </c>
      <c r="C2057" t="str">
        <f>VLOOKUP(B2057,NCE!$B$13:$H$1145,7,FALSE)</f>
        <v>Teams Phone Standard FLW</v>
      </c>
      <c r="D2057">
        <f>VLOOKUP(B2057,NCE!$B$13:$L$1145,11,FALSE)</f>
        <v>32.176029962546814</v>
      </c>
      <c r="E2057" t="s">
        <v>894</v>
      </c>
      <c r="F2057" t="str">
        <f>IFERROR(VLOOKUP(B2057,NCE!$B$14:$J$1145,9,0),"")</f>
        <v>Monthly</v>
      </c>
      <c r="G2057" t="str">
        <f>IFERROR(VLOOKUP(B2057,NCE!B:K,8,FALSE),"")</f>
        <v>P1YM</v>
      </c>
      <c r="H2057" t="s">
        <v>12</v>
      </c>
    </row>
    <row r="2058" spans="2:8" hidden="1" x14ac:dyDescent="0.35">
      <c r="B2058" t="s">
        <v>4148</v>
      </c>
      <c r="C2058" t="str">
        <f>VLOOKUP(B2058,NCE!$B$13:$H$1145,7,FALSE)</f>
        <v>Dynamics 365 Business Central Device (100 seat min)</v>
      </c>
      <c r="D2058">
        <f>VLOOKUP(B2058,NCE!$B$13:$L$1145,11,FALSE)</f>
        <v>197.29681647940075</v>
      </c>
      <c r="E2058" t="s">
        <v>894</v>
      </c>
      <c r="F2058" t="str">
        <f>IFERROR(VLOOKUP(B2058,NCE!$B$14:$J$1145,9,0),"")</f>
        <v>Monthly</v>
      </c>
      <c r="G2058" t="str">
        <f>IFERROR(VLOOKUP(B2058,NCE!B:K,8,FALSE),"")</f>
        <v>P1YM</v>
      </c>
      <c r="H2058" t="s">
        <v>12</v>
      </c>
    </row>
    <row r="2059" spans="2:8" hidden="1" x14ac:dyDescent="0.35">
      <c r="B2059" t="s">
        <v>4149</v>
      </c>
      <c r="C2059" t="str">
        <f>VLOOKUP(B2059,NCE!$B$13:$H$1145,7,FALSE)</f>
        <v>Dynamics 365 Business Central Device (100 seat min)</v>
      </c>
      <c r="D2059">
        <f>VLOOKUP(B2059,NCE!$B$13:$L$1145,11,FALSE)</f>
        <v>2254.8764044943819</v>
      </c>
      <c r="E2059" t="s">
        <v>894</v>
      </c>
      <c r="F2059" t="str">
        <f>IFERROR(VLOOKUP(B2059,NCE!$B$14:$J$1145,9,0),"")</f>
        <v>Annual</v>
      </c>
      <c r="G2059" t="str">
        <f>IFERROR(VLOOKUP(B2059,NCE!B:K,8,FALSE),"")</f>
        <v>P1YA</v>
      </c>
      <c r="H2059" t="s">
        <v>12</v>
      </c>
    </row>
    <row r="2060" spans="2:8" hidden="1" x14ac:dyDescent="0.35">
      <c r="B2060" t="s">
        <v>4150</v>
      </c>
      <c r="C2060" t="str">
        <f>VLOOKUP(B2060,NCE!$B$13:$H$1145,7,FALSE)</f>
        <v>Dynamics 365 Business Central Device (100 seat min)</v>
      </c>
      <c r="D2060">
        <f>VLOOKUP(B2060,NCE!$B$13:$L$1145,11,FALSE)</f>
        <v>225.49438202247191</v>
      </c>
      <c r="E2060" t="s">
        <v>894</v>
      </c>
      <c r="F2060" t="str">
        <f>IFERROR(VLOOKUP(B2060,NCE!$B$14:$J$1145,9,0),"")</f>
        <v>Monthly</v>
      </c>
      <c r="G2060" t="str">
        <f>IFERROR(VLOOKUP(B2060,NCE!B:K,8,FALSE),"")</f>
        <v>P1MM</v>
      </c>
      <c r="H2060" t="s">
        <v>12</v>
      </c>
    </row>
    <row r="2061" spans="2:8" hidden="1" x14ac:dyDescent="0.35">
      <c r="B2061" t="s">
        <v>1490</v>
      </c>
      <c r="C2061" t="e">
        <f>VLOOKUP(B2061,NCE!$B$13:$H$1145,7,FALSE)</f>
        <v>#N/A</v>
      </c>
      <c r="D2061" t="e">
        <f>VLOOKUP(B2061,NCE!$B$13:$L$1145,11,FALSE)</f>
        <v>#N/A</v>
      </c>
      <c r="E2061" t="s">
        <v>894</v>
      </c>
      <c r="F2061" t="str">
        <f>IFERROR(VLOOKUP(B2061,NCE!$B$14:$J$1145,9,0),"")</f>
        <v/>
      </c>
      <c r="G2061" t="str">
        <f>IFERROR(VLOOKUP(B2061,NCE!B:K,8,FALSE),"")</f>
        <v>P1MM</v>
      </c>
      <c r="H2061" t="s">
        <v>12</v>
      </c>
    </row>
    <row r="2062" spans="2:8" hidden="1" x14ac:dyDescent="0.35">
      <c r="B2062" t="s">
        <v>549</v>
      </c>
      <c r="C2062" t="str">
        <f>VLOOKUP(B2062,NCE!$B$13:$H$1145,7,FALSE)</f>
        <v>Microsoft 365 E3 - Unattended License</v>
      </c>
      <c r="D2062">
        <f>VLOOKUP(B2062,NCE!$B$13:$L$1145,11,FALSE)</f>
        <v>2650.303370786517</v>
      </c>
      <c r="E2062" t="s">
        <v>894</v>
      </c>
      <c r="F2062" t="str">
        <f>IFERROR(VLOOKUP(B2062,NCE!$B$14:$J$1145,9,0),"")</f>
        <v>Annual</v>
      </c>
      <c r="G2062" t="str">
        <f>IFERROR(VLOOKUP(B2062,NCE!B:K,8,FALSE),"")</f>
        <v>P1YA</v>
      </c>
      <c r="H2062" t="s">
        <v>12</v>
      </c>
    </row>
    <row r="2063" spans="2:8" hidden="1" x14ac:dyDescent="0.35">
      <c r="B2063" t="s">
        <v>552</v>
      </c>
      <c r="C2063" t="str">
        <f>VLOOKUP(B2063,NCE!$B$13:$H$1145,7,FALSE)</f>
        <v>Microsoft 365 E3</v>
      </c>
      <c r="D2063">
        <f>VLOOKUP(B2063,NCE!$B$13:$L$1145,11,FALSE)</f>
        <v>2650.303370786517</v>
      </c>
      <c r="E2063" t="s">
        <v>894</v>
      </c>
      <c r="F2063" t="str">
        <f>IFERROR(VLOOKUP(B2063,NCE!$B$14:$J$1145,9,0),"")</f>
        <v>Annual</v>
      </c>
      <c r="G2063" t="str">
        <f>IFERROR(VLOOKUP(B2063,NCE!B:K,8,FALSE),"")</f>
        <v>P1YA</v>
      </c>
      <c r="H2063" t="s">
        <v>12</v>
      </c>
    </row>
    <row r="2064" spans="2:8" hidden="1" x14ac:dyDescent="0.35">
      <c r="B2064" t="s">
        <v>551</v>
      </c>
      <c r="C2064" t="str">
        <f>VLOOKUP(B2064,NCE!$B$13:$H$1145,7,FALSE)</f>
        <v>Microsoft 365 E3</v>
      </c>
      <c r="D2064">
        <f>VLOOKUP(B2064,NCE!$B$13:$L$1145,11,FALSE)</f>
        <v>231.89606741573036</v>
      </c>
      <c r="E2064" t="s">
        <v>894</v>
      </c>
      <c r="F2064" t="str">
        <f>IFERROR(VLOOKUP(B2064,NCE!$B$14:$J$1145,9,0),"")</f>
        <v>Monthly</v>
      </c>
      <c r="G2064" t="str">
        <f>IFERROR(VLOOKUP(B2064,NCE!B:K,8,FALSE),"")</f>
        <v>P1YM</v>
      </c>
      <c r="H2064" t="s">
        <v>12</v>
      </c>
    </row>
    <row r="2065" spans="2:8" hidden="1" x14ac:dyDescent="0.35">
      <c r="B2065" t="s">
        <v>548</v>
      </c>
      <c r="C2065" t="str">
        <f>VLOOKUP(B2065,NCE!$B$13:$H$1145,7,FALSE)</f>
        <v>Microsoft 365 E3 - Unattended License</v>
      </c>
      <c r="D2065">
        <f>VLOOKUP(B2065,NCE!$B$13:$L$1145,11,FALSE)</f>
        <v>231.89606741573036</v>
      </c>
      <c r="E2065" t="s">
        <v>894</v>
      </c>
      <c r="F2065" t="str">
        <f>IFERROR(VLOOKUP(B2065,NCE!$B$14:$J$1145,9,0),"")</f>
        <v>Monthly</v>
      </c>
      <c r="G2065" t="str">
        <f>IFERROR(VLOOKUP(B2065,NCE!B:K,8,FALSE),"")</f>
        <v>P1YM</v>
      </c>
      <c r="H2065" t="s">
        <v>12</v>
      </c>
    </row>
    <row r="2066" spans="2:8" hidden="1" x14ac:dyDescent="0.35">
      <c r="B2066" t="s">
        <v>547</v>
      </c>
      <c r="C2066" t="str">
        <f>VLOOKUP(B2066,NCE!$B$13:$H$1145,7,FALSE)</f>
        <v>Microsoft 365 E3 - Unattended License</v>
      </c>
      <c r="D2066">
        <f>VLOOKUP(B2066,NCE!$B$13:$L$1145,11,FALSE)</f>
        <v>265.03370786516854</v>
      </c>
      <c r="E2066" t="s">
        <v>894</v>
      </c>
      <c r="F2066" t="str">
        <f>IFERROR(VLOOKUP(B2066,NCE!$B$14:$J$1145,9,0),"")</f>
        <v>Monthly</v>
      </c>
      <c r="G2066" t="str">
        <f>IFERROR(VLOOKUP(B2066,NCE!B:K,8,FALSE),"")</f>
        <v>P1MM</v>
      </c>
      <c r="H2066" t="s">
        <v>12</v>
      </c>
    </row>
    <row r="2067" spans="2:8" hidden="1" x14ac:dyDescent="0.35">
      <c r="B2067" t="s">
        <v>550</v>
      </c>
      <c r="C2067" t="str">
        <f>VLOOKUP(B2067,NCE!$B$13:$H$1145,7,FALSE)</f>
        <v>Microsoft 365 E3</v>
      </c>
      <c r="D2067">
        <f>VLOOKUP(B2067,NCE!$B$13:$L$1145,11,FALSE)</f>
        <v>265.03370786516854</v>
      </c>
      <c r="E2067" t="s">
        <v>894</v>
      </c>
      <c r="F2067" t="str">
        <f>IFERROR(VLOOKUP(B2067,NCE!$B$14:$J$1145,9,0),"")</f>
        <v>Monthly</v>
      </c>
      <c r="G2067" t="str">
        <f>IFERROR(VLOOKUP(B2067,NCE!B:K,8,FALSE),"")</f>
        <v>P1MM</v>
      </c>
      <c r="H2067" t="s">
        <v>12</v>
      </c>
    </row>
    <row r="2068" spans="2:8" hidden="1" x14ac:dyDescent="0.35">
      <c r="B2068" t="s">
        <v>554</v>
      </c>
      <c r="C2068" t="str">
        <f>VLOOKUP(B2068,NCE!$B$13:$H$1145,7,FALSE)</f>
        <v>Microsoft 365 E5</v>
      </c>
      <c r="D2068">
        <f>VLOOKUP(B2068,NCE!$B$13:$L$1145,11,FALSE)</f>
        <v>419.71910112359552</v>
      </c>
      <c r="E2068" t="s">
        <v>894</v>
      </c>
      <c r="F2068" t="str">
        <f>IFERROR(VLOOKUP(B2068,NCE!$B$14:$J$1145,9,0),"")</f>
        <v>Monthly</v>
      </c>
      <c r="G2068" t="str">
        <f>IFERROR(VLOOKUP(B2068,NCE!B:K,8,FALSE),"")</f>
        <v>P1MM</v>
      </c>
      <c r="H2068" t="s">
        <v>12</v>
      </c>
    </row>
    <row r="2069" spans="2:8" hidden="1" x14ac:dyDescent="0.35">
      <c r="B2069" t="s">
        <v>555</v>
      </c>
      <c r="C2069" t="str">
        <f>VLOOKUP(B2069,NCE!$B$13:$H$1145,7,FALSE)</f>
        <v>Microsoft 365 E5</v>
      </c>
      <c r="D2069">
        <f>VLOOKUP(B2069,NCE!$B$13:$L$1145,11,FALSE)</f>
        <v>367.2668539325843</v>
      </c>
      <c r="E2069" t="s">
        <v>894</v>
      </c>
      <c r="F2069" t="str">
        <f>IFERROR(VLOOKUP(B2069,NCE!$B$14:$J$1145,9,0),"")</f>
        <v>Monthly</v>
      </c>
      <c r="G2069" t="str">
        <f>IFERROR(VLOOKUP(B2069,NCE!B:K,8,FALSE),"")</f>
        <v>P1YM</v>
      </c>
      <c r="H2069" t="s">
        <v>12</v>
      </c>
    </row>
    <row r="2070" spans="2:8" hidden="1" x14ac:dyDescent="0.35">
      <c r="B2070" t="s">
        <v>556</v>
      </c>
      <c r="C2070" t="str">
        <f>VLOOKUP(B2070,NCE!$B$13:$H$1145,7,FALSE)</f>
        <v>Microsoft 365 E5</v>
      </c>
      <c r="D2070">
        <f>VLOOKUP(B2070,NCE!$B$13:$L$1145,11,FALSE)</f>
        <v>4197.2808988764045</v>
      </c>
      <c r="E2070" t="s">
        <v>894</v>
      </c>
      <c r="F2070" t="str">
        <f>IFERROR(VLOOKUP(B2070,NCE!$B$14:$J$1145,9,0),"")</f>
        <v>Annual</v>
      </c>
      <c r="G2070" t="str">
        <f>IFERROR(VLOOKUP(B2070,NCE!B:K,8,FALSE),"")</f>
        <v>P1YA</v>
      </c>
      <c r="H2070" t="s">
        <v>12</v>
      </c>
    </row>
    <row r="2071" spans="2:8" hidden="1" x14ac:dyDescent="0.35">
      <c r="B2071" t="s">
        <v>4151</v>
      </c>
      <c r="C2071" t="str">
        <f>VLOOKUP(B2071,NCE!$B$13:$H$1145,7,FALSE)</f>
        <v>Remote Network Bandwidth</v>
      </c>
      <c r="D2071">
        <f>VLOOKUP(B2071,NCE!$B$13:$L$1145,11,FALSE)</f>
        <v>5521.7865168539329</v>
      </c>
      <c r="E2071" t="s">
        <v>894</v>
      </c>
      <c r="F2071" t="str">
        <f>IFERROR(VLOOKUP(B2071,NCE!$B$14:$J$1145,9,0),"")</f>
        <v>Annual</v>
      </c>
      <c r="G2071" t="str">
        <f>IFERROR(VLOOKUP(B2071,NCE!B:K,8,FALSE),"")</f>
        <v>P1YA</v>
      </c>
      <c r="H2071" t="s">
        <v>12</v>
      </c>
    </row>
    <row r="2072" spans="2:8" hidden="1" x14ac:dyDescent="0.35">
      <c r="B2072" t="s">
        <v>4152</v>
      </c>
      <c r="C2072" t="str">
        <f>VLOOKUP(B2072,NCE!$B$13:$H$1145,7,FALSE)</f>
        <v>Remote Network Bandwidth</v>
      </c>
      <c r="D2072">
        <f>VLOOKUP(B2072,NCE!$B$13:$L$1145,11,FALSE)</f>
        <v>552.17977528089887</v>
      </c>
      <c r="E2072" t="s">
        <v>894</v>
      </c>
      <c r="F2072" t="str">
        <f>IFERROR(VLOOKUP(B2072,NCE!$B$14:$J$1145,9,0),"")</f>
        <v>Monthly</v>
      </c>
      <c r="G2072" t="str">
        <f>IFERROR(VLOOKUP(B2072,NCE!B:K,8,FALSE),"")</f>
        <v>P1MM</v>
      </c>
      <c r="H2072" t="s">
        <v>12</v>
      </c>
    </row>
    <row r="2073" spans="2:8" hidden="1" x14ac:dyDescent="0.35">
      <c r="B2073" t="s">
        <v>4153</v>
      </c>
      <c r="C2073" t="str">
        <f>VLOOKUP(B2073,NCE!$B$13:$H$1145,7,FALSE)</f>
        <v>Remote Network Bandwidth</v>
      </c>
      <c r="D2073">
        <f>VLOOKUP(B2073,NCE!$B$13:$L$1145,11,FALSE)</f>
        <v>483.16104868913857</v>
      </c>
      <c r="E2073" t="s">
        <v>894</v>
      </c>
      <c r="F2073" t="str">
        <f>IFERROR(VLOOKUP(B2073,NCE!$B$14:$J$1145,9,0),"")</f>
        <v>Monthly</v>
      </c>
      <c r="G2073" t="str">
        <f>IFERROR(VLOOKUP(B2073,NCE!B:K,8,FALSE),"")</f>
        <v>P1YM</v>
      </c>
      <c r="H2073" t="s">
        <v>12</v>
      </c>
    </row>
    <row r="2074" spans="2:8" hidden="1" x14ac:dyDescent="0.35">
      <c r="B2074" t="s">
        <v>4154</v>
      </c>
      <c r="C2074" t="str">
        <f>VLOOKUP(B2074,NCE!$B$13:$H$1145,7,FALSE)</f>
        <v>Microsoft Teams Enterprise – Unattended License</v>
      </c>
      <c r="D2074">
        <f>VLOOKUP(B2074,NCE!$B$13:$L$1145,11,FALSE)</f>
        <v>55.133895131086149</v>
      </c>
      <c r="E2074" t="s">
        <v>894</v>
      </c>
      <c r="F2074" t="str">
        <f>IFERROR(VLOOKUP(B2074,NCE!$B$14:$J$1145,9,0),"")</f>
        <v>Monthly</v>
      </c>
      <c r="G2074" t="str">
        <f>IFERROR(VLOOKUP(B2074,NCE!B:K,8,FALSE),"")</f>
        <v>P1YM</v>
      </c>
      <c r="H2074" t="s">
        <v>12</v>
      </c>
    </row>
    <row r="2075" spans="2:8" hidden="1" x14ac:dyDescent="0.35">
      <c r="B2075" t="s">
        <v>4155</v>
      </c>
      <c r="C2075" t="str">
        <f>VLOOKUP(B2075,NCE!$B$13:$H$1145,7,FALSE)</f>
        <v>Microsoft Teams Essential with Phone</v>
      </c>
      <c r="D2075">
        <f>VLOOKUP(B2075,NCE!$B$13:$L$1145,11,FALSE)</f>
        <v>77.303370786516851</v>
      </c>
      <c r="E2075" t="s">
        <v>894</v>
      </c>
      <c r="F2075" t="str">
        <f>IFERROR(VLOOKUP(B2075,NCE!$B$14:$J$1145,9,0),"")</f>
        <v>Monthly</v>
      </c>
      <c r="G2075" t="str">
        <f>IFERROR(VLOOKUP(B2075,NCE!B:K,8,FALSE),"")</f>
        <v>P1YM</v>
      </c>
      <c r="H2075" t="s">
        <v>12</v>
      </c>
    </row>
    <row r="2076" spans="2:8" hidden="1" x14ac:dyDescent="0.35">
      <c r="B2076" t="s">
        <v>4156</v>
      </c>
      <c r="C2076" t="str">
        <f>VLOOKUP(B2076,NCE!$B$13:$H$1145,7,FALSE)</f>
        <v>Microsoft Teams Essential with Phone</v>
      </c>
      <c r="D2076">
        <f>VLOOKUP(B2076,NCE!$B$13:$L$1145,11,FALSE)</f>
        <v>883.43820224719104</v>
      </c>
      <c r="E2076" t="s">
        <v>894</v>
      </c>
      <c r="F2076" t="str">
        <f>IFERROR(VLOOKUP(B2076,NCE!$B$14:$J$1145,9,0),"")</f>
        <v>Annual</v>
      </c>
      <c r="G2076" t="str">
        <f>IFERROR(VLOOKUP(B2076,NCE!B:K,8,FALSE),"")</f>
        <v>P1YA</v>
      </c>
      <c r="H2076" t="s">
        <v>12</v>
      </c>
    </row>
    <row r="2077" spans="2:8" hidden="1" x14ac:dyDescent="0.35">
      <c r="B2077" t="s">
        <v>4157</v>
      </c>
      <c r="C2077" t="str">
        <f>VLOOKUP(B2077,NCE!$B$13:$H$1145,7,FALSE)</f>
        <v>Microsoft Teams Essential with Phone</v>
      </c>
      <c r="D2077">
        <f>VLOOKUP(B2077,NCE!$B$13:$L$1145,11,FALSE)</f>
        <v>88.348314606741567</v>
      </c>
      <c r="E2077" t="s">
        <v>894</v>
      </c>
      <c r="F2077" t="str">
        <f>IFERROR(VLOOKUP(B2077,NCE!$B$14:$J$1145,9,0),"")</f>
        <v>Monthly</v>
      </c>
      <c r="G2077" t="str">
        <f>IFERROR(VLOOKUP(B2077,NCE!B:K,8,FALSE),"")</f>
        <v>P1MM</v>
      </c>
      <c r="H2077" t="s">
        <v>12</v>
      </c>
    </row>
    <row r="2078" spans="2:8" hidden="1" x14ac:dyDescent="0.35">
      <c r="B2078" t="s">
        <v>692</v>
      </c>
      <c r="C2078" t="str">
        <f>VLOOKUP(B2078,NCE!$B$13:$H$1145,7,FALSE)</f>
        <v>Office 365 E1</v>
      </c>
      <c r="D2078">
        <f>VLOOKUP(B2078,NCE!$B$13:$L$1145,11,FALSE)</f>
        <v>64.470973782771537</v>
      </c>
      <c r="E2078" t="s">
        <v>894</v>
      </c>
      <c r="F2078" t="str">
        <f>IFERROR(VLOOKUP(B2078,NCE!$B$14:$J$1145,9,0),"")</f>
        <v>Monthly</v>
      </c>
      <c r="G2078" t="str">
        <f>IFERROR(VLOOKUP(B2078,NCE!B:K,8,FALSE),"")</f>
        <v>P1YM</v>
      </c>
      <c r="H2078" t="s">
        <v>12</v>
      </c>
    </row>
    <row r="2079" spans="2:8" hidden="1" x14ac:dyDescent="0.35">
      <c r="B2079" t="s">
        <v>693</v>
      </c>
      <c r="C2079" t="str">
        <f>VLOOKUP(B2079,NCE!$B$13:$H$1145,7,FALSE)</f>
        <v>Office 365 E1</v>
      </c>
      <c r="D2079">
        <f>VLOOKUP(B2079,NCE!$B$13:$L$1145,11,FALSE)</f>
        <v>736.84269662921338</v>
      </c>
      <c r="E2079" t="s">
        <v>894</v>
      </c>
      <c r="F2079" t="str">
        <f>IFERROR(VLOOKUP(B2079,NCE!$B$14:$J$1145,9,0),"")</f>
        <v>Annual</v>
      </c>
      <c r="G2079" t="str">
        <f>IFERROR(VLOOKUP(B2079,NCE!B:K,8,FALSE),"")</f>
        <v>P1YA</v>
      </c>
      <c r="H2079" t="s">
        <v>12</v>
      </c>
    </row>
    <row r="2080" spans="2:8" hidden="1" x14ac:dyDescent="0.35">
      <c r="B2080" t="s">
        <v>691</v>
      </c>
      <c r="C2080" t="str">
        <f>VLOOKUP(B2080,NCE!$B$13:$H$1145,7,FALSE)</f>
        <v>Office 365 E1</v>
      </c>
      <c r="D2080">
        <f>VLOOKUP(B2080,NCE!$B$13:$L$1145,11,FALSE)</f>
        <v>73.696629213483149</v>
      </c>
      <c r="E2080" t="s">
        <v>894</v>
      </c>
      <c r="F2080" t="str">
        <f>IFERROR(VLOOKUP(B2080,NCE!$B$14:$J$1145,9,0),"")</f>
        <v>Monthly</v>
      </c>
      <c r="G2080" t="str">
        <f>IFERROR(VLOOKUP(B2080,NCE!B:K,8,FALSE),"")</f>
        <v>P1MM</v>
      </c>
      <c r="H2080" t="s">
        <v>12</v>
      </c>
    </row>
    <row r="2081" spans="2:8" hidden="1" x14ac:dyDescent="0.35">
      <c r="B2081" t="s">
        <v>698</v>
      </c>
      <c r="C2081" t="str">
        <f>VLOOKUP(B2081,NCE!$B$13:$H$1145,7,FALSE)</f>
        <v>Office 365 E3</v>
      </c>
      <c r="D2081">
        <f>VLOOKUP(B2081,NCE!$B$13:$L$1145,11,FALSE)</f>
        <v>1693.5730337078651</v>
      </c>
      <c r="E2081" t="s">
        <v>894</v>
      </c>
      <c r="F2081" t="str">
        <f>IFERROR(VLOOKUP(B2081,NCE!$B$14:$J$1145,9,0),"")</f>
        <v>Annual</v>
      </c>
      <c r="G2081" t="str">
        <f>IFERROR(VLOOKUP(B2081,NCE!B:K,8,FALSE),"")</f>
        <v>P1YA</v>
      </c>
      <c r="H2081" t="s">
        <v>12</v>
      </c>
    </row>
    <row r="2082" spans="2:8" hidden="1" x14ac:dyDescent="0.35">
      <c r="B2082" t="s">
        <v>697</v>
      </c>
      <c r="C2082" t="str">
        <f>VLOOKUP(B2082,NCE!$B$13:$H$1145,7,FALSE)</f>
        <v>Office 365 E3</v>
      </c>
      <c r="D2082">
        <f>VLOOKUP(B2082,NCE!$B$13:$L$1145,11,FALSE)</f>
        <v>148.19007490636704</v>
      </c>
      <c r="E2082" t="s">
        <v>894</v>
      </c>
      <c r="F2082" t="str">
        <f>IFERROR(VLOOKUP(B2082,NCE!$B$14:$J$1145,9,0),"")</f>
        <v>Monthly</v>
      </c>
      <c r="G2082" t="str">
        <f>IFERROR(VLOOKUP(B2082,NCE!B:K,8,FALSE),"")</f>
        <v>P1YM</v>
      </c>
      <c r="H2082" t="s">
        <v>12</v>
      </c>
    </row>
    <row r="2083" spans="2:8" hidden="1" x14ac:dyDescent="0.35">
      <c r="B2083" t="s">
        <v>696</v>
      </c>
      <c r="C2083" t="str">
        <f>VLOOKUP(B2083,NCE!$B$13:$H$1145,7,FALSE)</f>
        <v>Office 365 E3</v>
      </c>
      <c r="D2083">
        <f>VLOOKUP(B2083,NCE!$B$13:$L$1145,11,FALSE)</f>
        <v>169.34831460674158</v>
      </c>
      <c r="E2083" t="s">
        <v>894</v>
      </c>
      <c r="F2083" t="str">
        <f>IFERROR(VLOOKUP(B2083,NCE!$B$14:$J$1145,9,0),"")</f>
        <v>Monthly</v>
      </c>
      <c r="G2083" t="str">
        <f>IFERROR(VLOOKUP(B2083,NCE!B:K,8,FALSE),"")</f>
        <v>P1MM</v>
      </c>
      <c r="H2083" t="s">
        <v>12</v>
      </c>
    </row>
    <row r="2084" spans="2:8" hidden="1" x14ac:dyDescent="0.35">
      <c r="B2084" t="s">
        <v>702</v>
      </c>
      <c r="C2084" t="str">
        <f>VLOOKUP(B2084,NCE!$B$13:$H$1145,7,FALSE)</f>
        <v>Office 365 E5</v>
      </c>
      <c r="D2084">
        <f>VLOOKUP(B2084,NCE!$B$13:$L$1145,11,FALSE)</f>
        <v>244.83520599250937</v>
      </c>
      <c r="E2084" t="s">
        <v>894</v>
      </c>
      <c r="F2084" t="str">
        <f>IFERROR(VLOOKUP(B2084,NCE!$B$14:$J$1145,9,0),"")</f>
        <v>Monthly</v>
      </c>
      <c r="G2084" t="str">
        <f>IFERROR(VLOOKUP(B2084,NCE!B:K,8,FALSE),"")</f>
        <v>P1YM</v>
      </c>
      <c r="H2084" t="s">
        <v>12</v>
      </c>
    </row>
    <row r="2085" spans="2:8" hidden="1" x14ac:dyDescent="0.35">
      <c r="B2085" t="s">
        <v>1754</v>
      </c>
      <c r="C2085" t="str">
        <f>VLOOKUP(B2085,NCE!$B$13:$H$1145,7,FALSE)</f>
        <v>Office 365 E5 without Audio Conferencing</v>
      </c>
      <c r="D2085">
        <f>VLOOKUP(B2085,NCE!$B$13:$L$1145,11,FALSE)</f>
        <v>244.83520599250937</v>
      </c>
      <c r="E2085" t="s">
        <v>894</v>
      </c>
      <c r="F2085" t="str">
        <f>IFERROR(VLOOKUP(B2085,NCE!$B$14:$J$1145,9,0),"")</f>
        <v>Monthly</v>
      </c>
      <c r="G2085" t="str">
        <f>IFERROR(VLOOKUP(B2085,NCE!B:K,8,FALSE),"")</f>
        <v>P1YM</v>
      </c>
      <c r="H2085" t="s">
        <v>12</v>
      </c>
    </row>
    <row r="2086" spans="2:8" hidden="1" x14ac:dyDescent="0.35">
      <c r="B2086" t="s">
        <v>703</v>
      </c>
      <c r="C2086" t="str">
        <f>VLOOKUP(B2086,NCE!$B$13:$H$1145,7,FALSE)</f>
        <v>Office 365 E5</v>
      </c>
      <c r="D2086">
        <f>VLOOKUP(B2086,NCE!$B$13:$L$1145,11,FALSE)</f>
        <v>2798.1910112359546</v>
      </c>
      <c r="E2086" t="s">
        <v>894</v>
      </c>
      <c r="F2086" t="str">
        <f>IFERROR(VLOOKUP(B2086,NCE!$B$14:$J$1145,9,0),"")</f>
        <v>Annual</v>
      </c>
      <c r="G2086" t="str">
        <f>IFERROR(VLOOKUP(B2086,NCE!B:K,8,FALSE),"")</f>
        <v>P1YA</v>
      </c>
      <c r="H2086" t="s">
        <v>12</v>
      </c>
    </row>
    <row r="2087" spans="2:8" hidden="1" x14ac:dyDescent="0.35">
      <c r="B2087" t="s">
        <v>704</v>
      </c>
      <c r="C2087" t="str">
        <f>VLOOKUP(B2087,NCE!$B$13:$H$1145,7,FALSE)</f>
        <v>Office 365 E5 without Audio Conferencing</v>
      </c>
      <c r="D2087">
        <f>VLOOKUP(B2087,NCE!$B$13:$L$1145,11,FALSE)</f>
        <v>279.83146067415731</v>
      </c>
      <c r="E2087" t="s">
        <v>894</v>
      </c>
      <c r="F2087" t="str">
        <f>IFERROR(VLOOKUP(B2087,NCE!$B$14:$J$1145,9,0),"")</f>
        <v>Monthly</v>
      </c>
      <c r="G2087" t="str">
        <f>IFERROR(VLOOKUP(B2087,NCE!B:K,8,FALSE),"")</f>
        <v>P1MM</v>
      </c>
      <c r="H2087" t="s">
        <v>12</v>
      </c>
    </row>
    <row r="2088" spans="2:8" hidden="1" x14ac:dyDescent="0.35">
      <c r="B2088" t="s">
        <v>701</v>
      </c>
      <c r="C2088" t="str">
        <f>VLOOKUP(B2088,NCE!$B$13:$H$1145,7,FALSE)</f>
        <v>Office 365 E5</v>
      </c>
      <c r="D2088">
        <f>VLOOKUP(B2088,NCE!$B$13:$L$1145,11,FALSE)</f>
        <v>279.83146067415731</v>
      </c>
      <c r="E2088" t="s">
        <v>894</v>
      </c>
      <c r="F2088" t="str">
        <f>IFERROR(VLOOKUP(B2088,NCE!$B$14:$J$1145,9,0),"")</f>
        <v>Monthly</v>
      </c>
      <c r="G2088" t="str">
        <f>IFERROR(VLOOKUP(B2088,NCE!B:K,8,FALSE),"")</f>
        <v>P1MM</v>
      </c>
      <c r="H2088" t="s">
        <v>12</v>
      </c>
    </row>
    <row r="2089" spans="2:8" hidden="1" x14ac:dyDescent="0.35">
      <c r="B2089" t="s">
        <v>1755</v>
      </c>
      <c r="C2089" t="str">
        <f>VLOOKUP(B2089,NCE!$B$13:$H$1145,7,FALSE)</f>
        <v>Office 365 E5 without Audio Conferencing</v>
      </c>
      <c r="D2089">
        <f>VLOOKUP(B2089,NCE!$B$13:$L$1145,11,FALSE)</f>
        <v>2798.1910112359546</v>
      </c>
      <c r="E2089" t="s">
        <v>894</v>
      </c>
      <c r="F2089" t="str">
        <f>IFERROR(VLOOKUP(B2089,NCE!$B$14:$J$1145,9,0),"")</f>
        <v>Annual</v>
      </c>
      <c r="G2089" t="str">
        <f>IFERROR(VLOOKUP(B2089,NCE!B:K,8,FALSE),"")</f>
        <v>P1YA</v>
      </c>
      <c r="H2089" t="s">
        <v>12</v>
      </c>
    </row>
    <row r="2090" spans="2:8" hidden="1" x14ac:dyDescent="0.35">
      <c r="B2090" t="s">
        <v>4158</v>
      </c>
      <c r="C2090" t="str">
        <f>VLOOKUP(B2090,NCE!$B$13:$H$1145,7,FALSE)</f>
        <v>Windows 365 Disaster Recovery Plus up to 16vCPU</v>
      </c>
      <c r="D2090">
        <f>VLOOKUP(B2090,NCE!$B$13:$L$1145,11,FALSE)</f>
        <v>1043.6535580524344</v>
      </c>
      <c r="E2090" t="s">
        <v>894</v>
      </c>
      <c r="F2090" t="str">
        <f>IFERROR(VLOOKUP(B2090,NCE!$B$14:$J$1145,9,0),"")</f>
        <v>Monthly</v>
      </c>
      <c r="G2090" t="str">
        <f>IFERROR(VLOOKUP(B2090,NCE!B:K,8,FALSE),"")</f>
        <v>P1YM</v>
      </c>
      <c r="H2090" t="s">
        <v>12</v>
      </c>
    </row>
    <row r="2091" spans="2:8" hidden="1" x14ac:dyDescent="0.35">
      <c r="B2091" t="s">
        <v>4159</v>
      </c>
      <c r="C2091" t="str">
        <f>VLOOKUP(B2091,NCE!$B$13:$H$1145,7,FALSE)</f>
        <v>Windows 365 Disaster Recovery Plus up to 8vCPU</v>
      </c>
      <c r="D2091">
        <f>VLOOKUP(B2091,NCE!$B$13:$L$1145,11,FALSE)</f>
        <v>5963.7528089887637</v>
      </c>
      <c r="E2091" t="s">
        <v>894</v>
      </c>
      <c r="F2091" t="str">
        <f>IFERROR(VLOOKUP(B2091,NCE!$B$14:$J$1145,9,0),"")</f>
        <v>Annual</v>
      </c>
      <c r="G2091" t="str">
        <f>IFERROR(VLOOKUP(B2091,NCE!B:K,8,FALSE),"")</f>
        <v>P1YA</v>
      </c>
      <c r="H2091" t="s">
        <v>12</v>
      </c>
    </row>
    <row r="2092" spans="2:8" hidden="1" x14ac:dyDescent="0.35">
      <c r="B2092" t="s">
        <v>4160</v>
      </c>
      <c r="C2092" t="str">
        <f>VLOOKUP(B2092,NCE!$B$13:$H$1145,7,FALSE)</f>
        <v>Windows 365 Disaster Recovery Plus up to 4vCPU</v>
      </c>
      <c r="D2092">
        <f>VLOOKUP(B2092,NCE!$B$13:$L$1145,11,FALSE)</f>
        <v>260.9634831460674</v>
      </c>
      <c r="E2092" t="s">
        <v>894</v>
      </c>
      <c r="F2092" t="str">
        <f>IFERROR(VLOOKUP(B2092,NCE!$B$14:$J$1145,9,0),"")</f>
        <v>Monthly</v>
      </c>
      <c r="G2092" t="str">
        <f>IFERROR(VLOOKUP(B2092,NCE!B:K,8,FALSE),"")</f>
        <v>P1YM</v>
      </c>
      <c r="H2092" t="s">
        <v>12</v>
      </c>
    </row>
    <row r="2093" spans="2:8" hidden="1" x14ac:dyDescent="0.35">
      <c r="B2093" t="s">
        <v>4161</v>
      </c>
      <c r="C2093" t="str">
        <f>VLOOKUP(B2093,NCE!$B$13:$H$1145,7,FALSE)</f>
        <v>Windows 365 Disaster Recovery Plus up to 16vCPU</v>
      </c>
      <c r="D2093">
        <f>VLOOKUP(B2093,NCE!$B$13:$L$1145,11,FALSE)</f>
        <v>1104.4044943820224</v>
      </c>
      <c r="E2093" t="s">
        <v>894</v>
      </c>
      <c r="F2093" t="str">
        <f>IFERROR(VLOOKUP(B2093,NCE!$B$14:$J$1145,9,0),"")</f>
        <v>Monthly</v>
      </c>
      <c r="G2093" t="str">
        <f>IFERROR(VLOOKUP(B2093,NCE!B:K,8,FALSE),"")</f>
        <v>P1MM</v>
      </c>
      <c r="H2093" t="s">
        <v>12</v>
      </c>
    </row>
    <row r="2094" spans="2:8" hidden="1" x14ac:dyDescent="0.35">
      <c r="B2094" t="s">
        <v>4162</v>
      </c>
      <c r="C2094" t="str">
        <f>VLOOKUP(B2094,NCE!$B$13:$H$1145,7,FALSE)</f>
        <v>Windows 365 Disaster Recovery Plus up to 4vCPU</v>
      </c>
      <c r="D2094">
        <f>VLOOKUP(B2094,NCE!$B$13:$L$1145,11,FALSE)</f>
        <v>276.15730337078651</v>
      </c>
      <c r="E2094" t="s">
        <v>894</v>
      </c>
      <c r="F2094" t="str">
        <f>IFERROR(VLOOKUP(B2094,NCE!$B$14:$J$1145,9,0),"")</f>
        <v>Monthly</v>
      </c>
      <c r="G2094" t="str">
        <f>IFERROR(VLOOKUP(B2094,NCE!B:K,8,FALSE),"")</f>
        <v>P1MM</v>
      </c>
      <c r="H2094" t="s">
        <v>12</v>
      </c>
    </row>
    <row r="2095" spans="2:8" hidden="1" x14ac:dyDescent="0.35">
      <c r="B2095" t="s">
        <v>4163</v>
      </c>
      <c r="C2095" t="str">
        <f>VLOOKUP(B2095,NCE!$B$13:$H$1145,7,FALSE)</f>
        <v>Windows 365 Disaster Recovery Plus up to 16vCPU</v>
      </c>
      <c r="D2095">
        <f>VLOOKUP(B2095,NCE!$B$13:$L$1145,11,FALSE)</f>
        <v>11927.516853932584</v>
      </c>
      <c r="E2095" t="s">
        <v>894</v>
      </c>
      <c r="F2095" t="str">
        <f>IFERROR(VLOOKUP(B2095,NCE!$B$14:$J$1145,9,0),"")</f>
        <v>Annual</v>
      </c>
      <c r="G2095" t="str">
        <f>IFERROR(VLOOKUP(B2095,NCE!B:K,8,FALSE),"")</f>
        <v>P1YA</v>
      </c>
      <c r="H2095" t="s">
        <v>12</v>
      </c>
    </row>
    <row r="2096" spans="2:8" hidden="1" x14ac:dyDescent="0.35">
      <c r="B2096" t="s">
        <v>4164</v>
      </c>
      <c r="C2096" t="str">
        <f>VLOOKUP(B2096,NCE!$B$13:$H$1145,7,FALSE)</f>
        <v>Windows 365 Disaster Recovery Plus up to 8vCPU</v>
      </c>
      <c r="D2096">
        <f>VLOOKUP(B2096,NCE!$B$13:$L$1145,11,FALSE)</f>
        <v>521.83333333333337</v>
      </c>
      <c r="E2096" t="s">
        <v>894</v>
      </c>
      <c r="F2096" t="str">
        <f>IFERROR(VLOOKUP(B2096,NCE!$B$14:$J$1145,9,0),"")</f>
        <v>Monthly</v>
      </c>
      <c r="G2096" t="str">
        <f>IFERROR(VLOOKUP(B2096,NCE!B:K,8,FALSE),"")</f>
        <v>P1YM</v>
      </c>
      <c r="H2096" t="s">
        <v>12</v>
      </c>
    </row>
    <row r="2097" spans="2:8" hidden="1" x14ac:dyDescent="0.35">
      <c r="B2097" t="s">
        <v>4165</v>
      </c>
      <c r="C2097" t="str">
        <f>VLOOKUP(B2097,NCE!$B$13:$H$1145,7,FALSE)</f>
        <v>Windows 365 Disaster Recovery Plus up to 4vCPU</v>
      </c>
      <c r="D2097">
        <f>VLOOKUP(B2097,NCE!$B$13:$L$1145,11,FALSE)</f>
        <v>2982.4606741573034</v>
      </c>
      <c r="E2097" t="s">
        <v>894</v>
      </c>
      <c r="F2097" t="str">
        <f>IFERROR(VLOOKUP(B2097,NCE!$B$14:$J$1145,9,0),"")</f>
        <v>Annual</v>
      </c>
      <c r="G2097" t="str">
        <f>IFERROR(VLOOKUP(B2097,NCE!B:K,8,FALSE),"")</f>
        <v>P1YA</v>
      </c>
      <c r="H2097" t="s">
        <v>12</v>
      </c>
    </row>
    <row r="2098" spans="2:8" hidden="1" x14ac:dyDescent="0.35">
      <c r="B2098" t="s">
        <v>4166</v>
      </c>
      <c r="C2098" t="str">
        <f>VLOOKUP(B2098,NCE!$B$13:$H$1145,7,FALSE)</f>
        <v>Windows 365 Disaster Recovery Plus up to 8vCPU</v>
      </c>
      <c r="D2098">
        <f>VLOOKUP(B2098,NCE!$B$13:$L$1145,11,FALSE)</f>
        <v>552.20224719101122</v>
      </c>
      <c r="E2098" t="s">
        <v>894</v>
      </c>
      <c r="F2098" t="str">
        <f>IFERROR(VLOOKUP(B2098,NCE!$B$14:$J$1145,9,0),"")</f>
        <v>Monthly</v>
      </c>
      <c r="G2098" t="str">
        <f>IFERROR(VLOOKUP(B2098,NCE!B:K,8,FALSE),"")</f>
        <v>P1MM</v>
      </c>
      <c r="H2098" t="s">
        <v>12</v>
      </c>
    </row>
    <row r="2099" spans="2:8" x14ac:dyDescent="0.35">
      <c r="B2099" t="s">
        <v>3741</v>
      </c>
      <c r="C2099" t="str">
        <f>VLOOKUP(B2099,'NCE EDUC'!B:F,5,FALSE)</f>
        <v>Microsoft Defender for Endpoint P2 for Student (Education Student Pricing)</v>
      </c>
      <c r="D2099">
        <f>VLOOKUP(B2099,'NCE EDUC'!$B$13:$L$1284,11,FALSE)</f>
        <v>73.303370786516851</v>
      </c>
      <c r="E2099" t="s">
        <v>894</v>
      </c>
      <c r="F2099" t="str">
        <f>VLOOKUP(B2099,'NCE EDUC'!$B$13:$J$1284,9,FALSE)</f>
        <v>Annual</v>
      </c>
      <c r="G2099" t="str">
        <f>VLOOKUP(B2099,'NCE EDUC'!$B$13:$I$1284,8,FALSE)</f>
        <v>P1YA</v>
      </c>
      <c r="H2099" t="s">
        <v>1821</v>
      </c>
    </row>
    <row r="2100" spans="2:8" x14ac:dyDescent="0.35">
      <c r="B2100" t="s">
        <v>3742</v>
      </c>
      <c r="C2100" t="str">
        <f>VLOOKUP(B2100,'NCE EDUC'!B:F,5,FALSE)</f>
        <v>Microsoft Defender for Endpoint P2 for Student (Education Student Pricing)</v>
      </c>
      <c r="D2100">
        <f>VLOOKUP(B2100,'NCE EDUC'!$B$13:$L$1284,11,FALSE)</f>
        <v>6.416666666666667</v>
      </c>
      <c r="E2100" t="s">
        <v>894</v>
      </c>
      <c r="F2100" t="str">
        <f>VLOOKUP(B2100,'NCE EDUC'!$B$13:$J$1284,9,FALSE)</f>
        <v>Monthly</v>
      </c>
      <c r="G2100" t="str">
        <f>VLOOKUP(B2100,'NCE EDUC'!$B$13:$I$1284,8,FALSE)</f>
        <v>P1YM</v>
      </c>
      <c r="H2100" t="s">
        <v>1821</v>
      </c>
    </row>
    <row r="2101" spans="2:8" x14ac:dyDescent="0.35">
      <c r="B2101" t="s">
        <v>3743</v>
      </c>
      <c r="C2101" t="str">
        <f>VLOOKUP(B2101,'NCE EDUC'!B:F,5,FALSE)</f>
        <v>Microsoft Defender for Endpoint Server (Education Pricing)</v>
      </c>
      <c r="D2101">
        <f>VLOOKUP(B2101,'NCE EDUC'!$B$13:$L$1284,11,FALSE)</f>
        <v>383.20224719101122</v>
      </c>
      <c r="E2101" t="s">
        <v>894</v>
      </c>
      <c r="F2101" t="str">
        <f>VLOOKUP(B2101,'NCE EDUC'!$B$13:$J$1284,9,FALSE)</f>
        <v>Annual</v>
      </c>
      <c r="G2101" t="str">
        <f>VLOOKUP(B2101,'NCE EDUC'!$B$13:$I$1284,8,FALSE)</f>
        <v>P1YA</v>
      </c>
      <c r="H2101" t="s">
        <v>1821</v>
      </c>
    </row>
    <row r="2102" spans="2:8" x14ac:dyDescent="0.35">
      <c r="B2102" t="s">
        <v>3744</v>
      </c>
      <c r="C2102" t="str">
        <f>VLOOKUP(B2102,'NCE EDUC'!B:F,5,FALSE)</f>
        <v>Microsoft Defender for IoT - EIoT Device License - add-on (Education Faculty Pricing)</v>
      </c>
      <c r="D2102">
        <f>VLOOKUP(B2102,'NCE EDUC'!$B$13:$L$1284,11,FALSE)</f>
        <v>5.5187265917602994</v>
      </c>
      <c r="E2102" t="s">
        <v>894</v>
      </c>
      <c r="F2102" t="str">
        <f>VLOOKUP(B2102,'NCE EDUC'!$B$13:$J$1284,9,FALSE)</f>
        <v>Monthly</v>
      </c>
      <c r="G2102" t="str">
        <f>VLOOKUP(B2102,'NCE EDUC'!$B$13:$I$1284,8,FALSE)</f>
        <v>P1YM</v>
      </c>
      <c r="H2102" t="s">
        <v>1821</v>
      </c>
    </row>
    <row r="2103" spans="2:8" x14ac:dyDescent="0.35">
      <c r="B2103" t="s">
        <v>3745</v>
      </c>
      <c r="C2103" t="str">
        <f>VLOOKUP(B2103,'NCE EDUC'!B:F,5,FALSE)</f>
        <v>Microsoft Defender for IoT - EIoT Device License - add-on (Education Faculty Pricing)</v>
      </c>
      <c r="D2103">
        <f>VLOOKUP(B2103,'NCE EDUC'!$B$13:$L$1284,11,FALSE)</f>
        <v>63.011235955056179</v>
      </c>
      <c r="E2103" t="s">
        <v>894</v>
      </c>
      <c r="F2103" t="str">
        <f>VLOOKUP(B2103,'NCE EDUC'!$B$13:$J$1284,9,FALSE)</f>
        <v>Annual</v>
      </c>
      <c r="G2103" t="str">
        <f>VLOOKUP(B2103,'NCE EDUC'!$B$13:$I$1284,8,FALSE)</f>
        <v>P1YA</v>
      </c>
      <c r="H2103" t="s">
        <v>1821</v>
      </c>
    </row>
    <row r="2104" spans="2:8" x14ac:dyDescent="0.35">
      <c r="B2104" t="s">
        <v>3746</v>
      </c>
      <c r="C2104" t="str">
        <f>VLOOKUP(B2104,'NCE EDUC'!B:F,5,FALSE)</f>
        <v>Microsoft Defender for IoT - EIoT Device License - add-on (Education Faculty Pricing)</v>
      </c>
      <c r="D2104">
        <f>VLOOKUP(B2104,'NCE EDUC'!$B$13:$L$1284,11,FALSE)</f>
        <v>6.3033707865168545</v>
      </c>
      <c r="E2104" t="s">
        <v>894</v>
      </c>
      <c r="F2104" t="str">
        <f>VLOOKUP(B2104,'NCE EDUC'!$B$13:$J$1284,9,FALSE)</f>
        <v>Monthly</v>
      </c>
      <c r="G2104" t="str">
        <f>VLOOKUP(B2104,'NCE EDUC'!$B$13:$I$1284,8,FALSE)</f>
        <v>P1MM</v>
      </c>
      <c r="H2104" t="s">
        <v>1821</v>
      </c>
    </row>
    <row r="2105" spans="2:8" x14ac:dyDescent="0.35">
      <c r="B2105" t="s">
        <v>3747</v>
      </c>
      <c r="C2105" t="str">
        <f>VLOOKUP(B2105,'NCE EDUC'!B:F,5,FALSE)</f>
        <v>Microsoft Defender for IoT - EIoT Device License - add-on (Education Student Pricing)</v>
      </c>
      <c r="D2105">
        <f>VLOOKUP(B2105,'NCE EDUC'!$B$13:$L$1284,11,FALSE)</f>
        <v>5.5187265917602994</v>
      </c>
      <c r="E2105" t="s">
        <v>894</v>
      </c>
      <c r="F2105" t="str">
        <f>VLOOKUP(B2105,'NCE EDUC'!$B$13:$J$1284,9,FALSE)</f>
        <v>Monthly</v>
      </c>
      <c r="G2105" t="str">
        <f>VLOOKUP(B2105,'NCE EDUC'!$B$13:$I$1284,8,FALSE)</f>
        <v>P1YM</v>
      </c>
      <c r="H2105" t="s">
        <v>1821</v>
      </c>
    </row>
    <row r="2106" spans="2:8" x14ac:dyDescent="0.35">
      <c r="B2106" t="s">
        <v>3748</v>
      </c>
      <c r="C2106" t="str">
        <f>VLOOKUP(B2106,'NCE EDUC'!B:F,5,FALSE)</f>
        <v>Microsoft Defender for IoT - EIoT Device License - add-on (Education Student Pricing)</v>
      </c>
      <c r="D2106">
        <f>VLOOKUP(B2106,'NCE EDUC'!$B$13:$L$1284,11,FALSE)</f>
        <v>63.011235955056179</v>
      </c>
      <c r="E2106" t="s">
        <v>894</v>
      </c>
      <c r="F2106" t="str">
        <f>VLOOKUP(B2106,'NCE EDUC'!$B$13:$J$1284,9,FALSE)</f>
        <v>Annual</v>
      </c>
      <c r="G2106" t="str">
        <f>VLOOKUP(B2106,'NCE EDUC'!$B$13:$I$1284,8,FALSE)</f>
        <v>P1YA</v>
      </c>
      <c r="H2106" t="s">
        <v>1821</v>
      </c>
    </row>
    <row r="2107" spans="2:8" x14ac:dyDescent="0.35">
      <c r="B2107" t="s">
        <v>3749</v>
      </c>
      <c r="C2107" t="str">
        <f>VLOOKUP(B2107,'NCE EDUC'!B:F,5,FALSE)</f>
        <v>Microsoft Defender for IoT - EIoT Device License - add-on (Education Student Pricing)</v>
      </c>
      <c r="D2107">
        <f>VLOOKUP(B2107,'NCE EDUC'!$B$13:$L$1284,11,FALSE)</f>
        <v>6.3033707865168545</v>
      </c>
      <c r="E2107" t="s">
        <v>894</v>
      </c>
      <c r="F2107" t="str">
        <f>VLOOKUP(B2107,'NCE EDUC'!$B$13:$J$1284,9,FALSE)</f>
        <v>Monthly</v>
      </c>
      <c r="G2107" t="str">
        <f>VLOOKUP(B2107,'NCE EDUC'!$B$13:$I$1284,8,FALSE)</f>
        <v>P1MM</v>
      </c>
      <c r="H2107" t="s">
        <v>1821</v>
      </c>
    </row>
    <row r="2108" spans="2:8" x14ac:dyDescent="0.35">
      <c r="B2108" t="s">
        <v>3750</v>
      </c>
      <c r="C2108" t="str">
        <f>VLOOKUP(B2108,'NCE EDUC'!B:F,5,FALSE)</f>
        <v>Microsoft Defender for IoT - OT site license - XL (Education Student Pricing)</v>
      </c>
      <c r="D2108">
        <f>VLOOKUP(B2108,'NCE EDUC'!$B$13:$L$1284,11,FALSE)</f>
        <v>9663.7958801498116</v>
      </c>
      <c r="E2108" t="s">
        <v>894</v>
      </c>
      <c r="F2108" t="str">
        <f>VLOOKUP(B2108,'NCE EDUC'!$B$13:$J$1284,9,FALSE)</f>
        <v>Monthly</v>
      </c>
      <c r="G2108" t="str">
        <f>VLOOKUP(B2108,'NCE EDUC'!$B$13:$I$1284,8,FALSE)</f>
        <v>P1YM</v>
      </c>
      <c r="H2108" t="s">
        <v>1821</v>
      </c>
    </row>
    <row r="2109" spans="2:8" x14ac:dyDescent="0.35">
      <c r="B2109" t="s">
        <v>3751</v>
      </c>
      <c r="C2109" t="str">
        <f>VLOOKUP(B2109,'NCE EDUC'!B:F,5,FALSE)</f>
        <v>Microsoft Defender for IoT - OT site license - XL (Education Faculty Pricing)</v>
      </c>
      <c r="D2109">
        <f>VLOOKUP(B2109,'NCE EDUC'!$B$13:$L$1284,11,FALSE)</f>
        <v>9663.7958801498116</v>
      </c>
      <c r="E2109" t="s">
        <v>894</v>
      </c>
      <c r="F2109" t="str">
        <f>VLOOKUP(B2109,'NCE EDUC'!$B$13:$J$1284,9,FALSE)</f>
        <v>Monthly</v>
      </c>
      <c r="G2109" t="str">
        <f>VLOOKUP(B2109,'NCE EDUC'!$B$13:$I$1284,8,FALSE)</f>
        <v>P1YM</v>
      </c>
      <c r="H2109" t="s">
        <v>1821</v>
      </c>
    </row>
    <row r="2110" spans="2:8" x14ac:dyDescent="0.35">
      <c r="B2110" t="s">
        <v>3752</v>
      </c>
      <c r="C2110" t="str">
        <f>VLOOKUP(B2110,'NCE EDUC'!B:F,5,FALSE)</f>
        <v>Microsoft Defender for IoT - OT site license - M (Education Faculty Pricing)</v>
      </c>
      <c r="D2110">
        <f>VLOOKUP(B2110,'NCE EDUC'!$B$13:$L$1284,11,FALSE)</f>
        <v>1610.6011235955057</v>
      </c>
      <c r="E2110" t="s">
        <v>894</v>
      </c>
      <c r="F2110" t="str">
        <f>VLOOKUP(B2110,'NCE EDUC'!$B$13:$J$1284,9,FALSE)</f>
        <v>Monthly</v>
      </c>
      <c r="G2110" t="str">
        <f>VLOOKUP(B2110,'NCE EDUC'!$B$13:$I$1284,8,FALSE)</f>
        <v>P1YM</v>
      </c>
      <c r="H2110" t="s">
        <v>1821</v>
      </c>
    </row>
    <row r="2111" spans="2:8" x14ac:dyDescent="0.35">
      <c r="B2111" t="s">
        <v>3753</v>
      </c>
      <c r="C2111" t="str">
        <f>VLOOKUP(B2111,'NCE EDUC'!B:F,5,FALSE)</f>
        <v>Microsoft Defender for IoT - OT site license - L (Education Student Pricing)</v>
      </c>
      <c r="D2111">
        <f>VLOOKUP(B2111,'NCE EDUC'!$B$13:$L$1284,11,FALSE)</f>
        <v>29451.662921348314</v>
      </c>
      <c r="E2111" t="s">
        <v>894</v>
      </c>
      <c r="F2111" t="str">
        <f>VLOOKUP(B2111,'NCE EDUC'!$B$13:$J$1284,9,FALSE)</f>
        <v>Annual</v>
      </c>
      <c r="G2111" t="str">
        <f>VLOOKUP(B2111,'NCE EDUC'!$B$13:$I$1284,8,FALSE)</f>
        <v>P1YA</v>
      </c>
      <c r="H2111" t="s">
        <v>1821</v>
      </c>
    </row>
    <row r="2112" spans="2:8" x14ac:dyDescent="0.35">
      <c r="B2112" t="s">
        <v>3754</v>
      </c>
      <c r="C2112" t="str">
        <f>VLOOKUP(B2112,'NCE EDUC'!B:F,5,FALSE)</f>
        <v>Microsoft Defender for IoT - OT site license - L (Education Faculty Pricing)</v>
      </c>
      <c r="D2112">
        <f>VLOOKUP(B2112,'NCE EDUC'!$B$13:$L$1284,11,FALSE)</f>
        <v>29451.662921348314</v>
      </c>
      <c r="E2112" t="s">
        <v>894</v>
      </c>
      <c r="F2112" t="str">
        <f>VLOOKUP(B2112,'NCE EDUC'!$B$13:$J$1284,9,FALSE)</f>
        <v>Annual</v>
      </c>
      <c r="G2112" t="str">
        <f>VLOOKUP(B2112,'NCE EDUC'!$B$13:$I$1284,8,FALSE)</f>
        <v>P1YA</v>
      </c>
      <c r="H2112" t="s">
        <v>1821</v>
      </c>
    </row>
    <row r="2113" spans="2:8" x14ac:dyDescent="0.35">
      <c r="B2113" t="s">
        <v>3755</v>
      </c>
      <c r="C2113" t="str">
        <f>VLOOKUP(B2113,'NCE EDUC'!B:F,5,FALSE)</f>
        <v>Microsoft Defender for IoT - OT site license - S (Education Student Pricing)</v>
      </c>
      <c r="D2113">
        <f>VLOOKUP(B2113,'NCE EDUC'!$B$13:$L$1284,11,FALSE)</f>
        <v>966.43071161048681</v>
      </c>
      <c r="E2113" t="s">
        <v>894</v>
      </c>
      <c r="F2113" t="str">
        <f>VLOOKUP(B2113,'NCE EDUC'!$B$13:$J$1284,9,FALSE)</f>
        <v>Monthly</v>
      </c>
      <c r="G2113" t="str">
        <f>VLOOKUP(B2113,'NCE EDUC'!$B$13:$I$1284,8,FALSE)</f>
        <v>P1YM</v>
      </c>
      <c r="H2113" t="s">
        <v>1821</v>
      </c>
    </row>
    <row r="2114" spans="2:8" x14ac:dyDescent="0.35">
      <c r="B2114" t="s">
        <v>3756</v>
      </c>
      <c r="C2114" t="str">
        <f>VLOOKUP(B2114,'NCE EDUC'!B:F,5,FALSE)</f>
        <v>Microsoft Defender for IoT - OT site license - XS (Education Faculty Pricing)</v>
      </c>
      <c r="D2114">
        <f>VLOOKUP(B2114,'NCE EDUC'!$B$13:$L$1284,11,FALSE)</f>
        <v>5154.0112359550558</v>
      </c>
      <c r="E2114" t="s">
        <v>894</v>
      </c>
      <c r="F2114" t="str">
        <f>VLOOKUP(B2114,'NCE EDUC'!$B$13:$J$1284,9,FALSE)</f>
        <v>Annual</v>
      </c>
      <c r="G2114" t="str">
        <f>VLOOKUP(B2114,'NCE EDUC'!$B$13:$I$1284,8,FALSE)</f>
        <v>P1YA</v>
      </c>
      <c r="H2114" t="s">
        <v>1821</v>
      </c>
    </row>
    <row r="2115" spans="2:8" x14ac:dyDescent="0.35">
      <c r="B2115" t="s">
        <v>3757</v>
      </c>
      <c r="C2115" t="str">
        <f>VLOOKUP(B2115,'NCE EDUC'!B:F,5,FALSE)</f>
        <v>Microsoft Defender for IoT - OT site license - S (Education Faculty Pricing)</v>
      </c>
      <c r="D2115">
        <f>VLOOKUP(B2115,'NCE EDUC'!$B$13:$L$1284,11,FALSE)</f>
        <v>966.43071161048681</v>
      </c>
      <c r="E2115" t="s">
        <v>894</v>
      </c>
      <c r="F2115" t="str">
        <f>VLOOKUP(B2115,'NCE EDUC'!$B$13:$J$1284,9,FALSE)</f>
        <v>Monthly</v>
      </c>
      <c r="G2115" t="str">
        <f>VLOOKUP(B2115,'NCE EDUC'!$B$13:$I$1284,8,FALSE)</f>
        <v>P1YM</v>
      </c>
      <c r="H2115" t="s">
        <v>1821</v>
      </c>
    </row>
    <row r="2116" spans="2:8" x14ac:dyDescent="0.35">
      <c r="B2116" t="s">
        <v>3758</v>
      </c>
      <c r="C2116" t="str">
        <f>VLOOKUP(B2116,'NCE EDUC'!B:F,5,FALSE)</f>
        <v>Microsoft Defender for IoT - OT site license - S (Education Student Pricing)</v>
      </c>
      <c r="D2116">
        <f>VLOOKUP(B2116,'NCE EDUC'!$B$13:$L$1284,11,FALSE)</f>
        <v>11044.85393258427</v>
      </c>
      <c r="E2116" t="s">
        <v>894</v>
      </c>
      <c r="F2116" t="str">
        <f>VLOOKUP(B2116,'NCE EDUC'!$B$13:$J$1284,9,FALSE)</f>
        <v>Annual</v>
      </c>
      <c r="G2116" t="str">
        <f>VLOOKUP(B2116,'NCE EDUC'!$B$13:$I$1284,8,FALSE)</f>
        <v>P1YA</v>
      </c>
      <c r="H2116" t="s">
        <v>1821</v>
      </c>
    </row>
    <row r="2117" spans="2:8" x14ac:dyDescent="0.35">
      <c r="B2117" t="s">
        <v>3759</v>
      </c>
      <c r="C2117" t="str">
        <f>VLOOKUP(B2117,'NCE EDUC'!B:F,5,FALSE)</f>
        <v>Microsoft Defender for IoT - OT site license - M (Education Faculty Pricing)</v>
      </c>
      <c r="D2117">
        <f>VLOOKUP(B2117,'NCE EDUC'!$B$13:$L$1284,11,FALSE)</f>
        <v>18406.8202247191</v>
      </c>
      <c r="E2117" t="s">
        <v>894</v>
      </c>
      <c r="F2117" t="str">
        <f>VLOOKUP(B2117,'NCE EDUC'!$B$13:$J$1284,9,FALSE)</f>
        <v>Annual</v>
      </c>
      <c r="G2117" t="str">
        <f>VLOOKUP(B2117,'NCE EDUC'!$B$13:$I$1284,8,FALSE)</f>
        <v>P1YA</v>
      </c>
      <c r="H2117" t="s">
        <v>1821</v>
      </c>
    </row>
    <row r="2118" spans="2:8" x14ac:dyDescent="0.35">
      <c r="B2118" t="s">
        <v>3760</v>
      </c>
      <c r="C2118" t="str">
        <f>VLOOKUP(B2118,'NCE EDUC'!B:F,5,FALSE)</f>
        <v>Microsoft Defender for IoT - OT site license - XS (Education Faculty Pricing)</v>
      </c>
      <c r="D2118">
        <f>VLOOKUP(B2118,'NCE EDUC'!$B$13:$L$1284,11,FALSE)</f>
        <v>450.97378277153553</v>
      </c>
      <c r="E2118" t="s">
        <v>894</v>
      </c>
      <c r="F2118" t="str">
        <f>VLOOKUP(B2118,'NCE EDUC'!$B$13:$J$1284,9,FALSE)</f>
        <v>Monthly</v>
      </c>
      <c r="G2118" t="str">
        <f>VLOOKUP(B2118,'NCE EDUC'!$B$13:$I$1284,8,FALSE)</f>
        <v>P1YM</v>
      </c>
      <c r="H2118" t="s">
        <v>1821</v>
      </c>
    </row>
    <row r="2119" spans="2:8" x14ac:dyDescent="0.35">
      <c r="B2119" t="s">
        <v>3761</v>
      </c>
      <c r="C2119" t="str">
        <f>VLOOKUP(B2119,'NCE EDUC'!B:F,5,FALSE)</f>
        <v>Microsoft Defender for IoT - OT site license - M (Education Student Pricing)</v>
      </c>
      <c r="D2119">
        <f>VLOOKUP(B2119,'NCE EDUC'!$B$13:$L$1284,11,FALSE)</f>
        <v>1610.6011235955057</v>
      </c>
      <c r="E2119" t="s">
        <v>894</v>
      </c>
      <c r="F2119" t="str">
        <f>VLOOKUP(B2119,'NCE EDUC'!$B$13:$J$1284,9,FALSE)</f>
        <v>Monthly</v>
      </c>
      <c r="G2119" t="str">
        <f>VLOOKUP(B2119,'NCE EDUC'!$B$13:$I$1284,8,FALSE)</f>
        <v>P1YM</v>
      </c>
      <c r="H2119" t="s">
        <v>1821</v>
      </c>
    </row>
    <row r="2120" spans="2:8" x14ac:dyDescent="0.35">
      <c r="B2120" t="s">
        <v>3762</v>
      </c>
      <c r="C2120" t="str">
        <f>VLOOKUP(B2120,'NCE EDUC'!B:F,5,FALSE)</f>
        <v>Microsoft Defender for IoT - OT site license - M (Education Student Pricing)</v>
      </c>
      <c r="D2120">
        <f>VLOOKUP(B2120,'NCE EDUC'!$B$13:$L$1284,11,FALSE)</f>
        <v>18406.8202247191</v>
      </c>
      <c r="E2120" t="s">
        <v>894</v>
      </c>
      <c r="F2120" t="str">
        <f>VLOOKUP(B2120,'NCE EDUC'!$B$13:$J$1284,9,FALSE)</f>
        <v>Annual</v>
      </c>
      <c r="G2120" t="str">
        <f>VLOOKUP(B2120,'NCE EDUC'!$B$13:$I$1284,8,FALSE)</f>
        <v>P1YA</v>
      </c>
      <c r="H2120" t="s">
        <v>1821</v>
      </c>
    </row>
    <row r="2121" spans="2:8" x14ac:dyDescent="0.35">
      <c r="B2121" t="s">
        <v>3763</v>
      </c>
      <c r="C2121" t="str">
        <f>VLOOKUP(B2121,'NCE EDUC'!B:F,5,FALSE)</f>
        <v>Microsoft Defender for IoT - OT site license - L (Education Student Pricing)</v>
      </c>
      <c r="D2121">
        <f>VLOOKUP(B2121,'NCE EDUC'!$B$13:$L$1284,11,FALSE)</f>
        <v>2577.0177902621722</v>
      </c>
      <c r="E2121" t="s">
        <v>894</v>
      </c>
      <c r="F2121" t="str">
        <f>VLOOKUP(B2121,'NCE EDUC'!$B$13:$J$1284,9,FALSE)</f>
        <v>Monthly</v>
      </c>
      <c r="G2121" t="str">
        <f>VLOOKUP(B2121,'NCE EDUC'!$B$13:$I$1284,8,FALSE)</f>
        <v>P1YM</v>
      </c>
      <c r="H2121" t="s">
        <v>1821</v>
      </c>
    </row>
    <row r="2122" spans="2:8" x14ac:dyDescent="0.35">
      <c r="B2122" t="s">
        <v>3764</v>
      </c>
      <c r="C2122" t="str">
        <f>VLOOKUP(B2122,'NCE EDUC'!B:F,5,FALSE)</f>
        <v>Microsoft Defender for IoT - OT site license - S (Education Faculty Pricing)</v>
      </c>
      <c r="D2122">
        <f>VLOOKUP(B2122,'NCE EDUC'!$B$13:$L$1284,11,FALSE)</f>
        <v>11044.85393258427</v>
      </c>
      <c r="E2122" t="s">
        <v>894</v>
      </c>
      <c r="F2122" t="str">
        <f>VLOOKUP(B2122,'NCE EDUC'!$B$13:$J$1284,9,FALSE)</f>
        <v>Annual</v>
      </c>
      <c r="G2122" t="str">
        <f>VLOOKUP(B2122,'NCE EDUC'!$B$13:$I$1284,8,FALSE)</f>
        <v>P1YA</v>
      </c>
      <c r="H2122" t="s">
        <v>1821</v>
      </c>
    </row>
    <row r="2123" spans="2:8" x14ac:dyDescent="0.35">
      <c r="B2123" t="s">
        <v>3765</v>
      </c>
      <c r="C2123" t="str">
        <f>VLOOKUP(B2123,'NCE EDUC'!B:F,5,FALSE)</f>
        <v>Microsoft Defender for IoT - OT site license - L (Education Faculty Pricing)</v>
      </c>
      <c r="D2123">
        <f>VLOOKUP(B2123,'NCE EDUC'!$B$13:$L$1284,11,FALSE)</f>
        <v>2577.0177902621722</v>
      </c>
      <c r="E2123" t="s">
        <v>894</v>
      </c>
      <c r="F2123" t="str">
        <f>VLOOKUP(B2123,'NCE EDUC'!$B$13:$J$1284,9,FALSE)</f>
        <v>Monthly</v>
      </c>
      <c r="G2123" t="str">
        <f>VLOOKUP(B2123,'NCE EDUC'!$B$13:$I$1284,8,FALSE)</f>
        <v>P1YM</v>
      </c>
      <c r="H2123" t="s">
        <v>1821</v>
      </c>
    </row>
    <row r="2124" spans="2:8" x14ac:dyDescent="0.35">
      <c r="B2124" t="s">
        <v>3766</v>
      </c>
      <c r="C2124" t="str">
        <f>VLOOKUP(B2124,'NCE EDUC'!B:F,5,FALSE)</f>
        <v>Microsoft Defender for IoT - OT site license - XS (Education Student Pricing)</v>
      </c>
      <c r="D2124">
        <f>VLOOKUP(B2124,'NCE EDUC'!$B$13:$L$1284,11,FALSE)</f>
        <v>5154.0112359550558</v>
      </c>
      <c r="E2124" t="s">
        <v>894</v>
      </c>
      <c r="F2124" t="str">
        <f>VLOOKUP(B2124,'NCE EDUC'!$B$13:$J$1284,9,FALSE)</f>
        <v>Annual</v>
      </c>
      <c r="G2124" t="str">
        <f>VLOOKUP(B2124,'NCE EDUC'!$B$13:$I$1284,8,FALSE)</f>
        <v>P1YA</v>
      </c>
      <c r="H2124" t="s">
        <v>1821</v>
      </c>
    </row>
    <row r="2125" spans="2:8" x14ac:dyDescent="0.35">
      <c r="B2125" t="s">
        <v>3767</v>
      </c>
      <c r="C2125" t="str">
        <f>VLOOKUP(B2125,'NCE EDUC'!B:F,5,FALSE)</f>
        <v>Microsoft Defender for IoT - OT site license - XL (Education Faculty Pricing)</v>
      </c>
      <c r="D2125">
        <f>VLOOKUP(B2125,'NCE EDUC'!$B$13:$L$1284,11,FALSE)</f>
        <v>110443.4382022472</v>
      </c>
      <c r="E2125" t="s">
        <v>894</v>
      </c>
      <c r="F2125" t="str">
        <f>VLOOKUP(B2125,'NCE EDUC'!$B$13:$J$1284,9,FALSE)</f>
        <v>Annual</v>
      </c>
      <c r="G2125" t="str">
        <f>VLOOKUP(B2125,'NCE EDUC'!$B$13:$I$1284,8,FALSE)</f>
        <v>P1YA</v>
      </c>
      <c r="H2125" t="s">
        <v>1821</v>
      </c>
    </row>
    <row r="2126" spans="2:8" x14ac:dyDescent="0.35">
      <c r="B2126" t="s">
        <v>3768</v>
      </c>
      <c r="C2126" t="str">
        <f>VLOOKUP(B2126,'NCE EDUC'!B:F,5,FALSE)</f>
        <v>Microsoft Defender for IoT - OT site license - XL (Education Student Pricing)</v>
      </c>
      <c r="D2126">
        <f>VLOOKUP(B2126,'NCE EDUC'!$B$13:$L$1284,11,FALSE)</f>
        <v>110443.4382022472</v>
      </c>
      <c r="E2126" t="s">
        <v>894</v>
      </c>
      <c r="F2126" t="str">
        <f>VLOOKUP(B2126,'NCE EDUC'!$B$13:$J$1284,9,FALSE)</f>
        <v>Annual</v>
      </c>
      <c r="G2126" t="str">
        <f>VLOOKUP(B2126,'NCE EDUC'!$B$13:$I$1284,8,FALSE)</f>
        <v>P1YA</v>
      </c>
      <c r="H2126" t="s">
        <v>1821</v>
      </c>
    </row>
    <row r="2127" spans="2:8" x14ac:dyDescent="0.35">
      <c r="B2127" t="s">
        <v>3769</v>
      </c>
      <c r="C2127" t="str">
        <f>VLOOKUP(B2127,'NCE EDUC'!B:F,5,FALSE)</f>
        <v>Microsoft Defender for IoT - OT site license - XS (Education Student Pricing)</v>
      </c>
      <c r="D2127">
        <f>VLOOKUP(B2127,'NCE EDUC'!$B$13:$L$1284,11,FALSE)</f>
        <v>450.97378277153553</v>
      </c>
      <c r="E2127" t="s">
        <v>894</v>
      </c>
      <c r="F2127" t="str">
        <f>VLOOKUP(B2127,'NCE EDUC'!$B$13:$J$1284,9,FALSE)</f>
        <v>Monthly</v>
      </c>
      <c r="G2127" t="str">
        <f>VLOOKUP(B2127,'NCE EDUC'!$B$13:$I$1284,8,FALSE)</f>
        <v>P1YM</v>
      </c>
      <c r="H2127" t="s">
        <v>1821</v>
      </c>
    </row>
    <row r="2128" spans="2:8" x14ac:dyDescent="0.35">
      <c r="B2128" t="s">
        <v>3770</v>
      </c>
      <c r="C2128" t="str">
        <f>VLOOKUP(B2128,'NCE EDUC'!B:F,5,FALSE)</f>
        <v>Microsoft Defender for Office 365 (Plan 1) (Education Student Pricing)</v>
      </c>
      <c r="D2128">
        <f>VLOOKUP(B2128,'NCE EDUC'!$B$13:$L$1284,11,FALSE)</f>
        <v>5.1460674157303368</v>
      </c>
      <c r="E2128" t="s">
        <v>894</v>
      </c>
      <c r="F2128" t="str">
        <f>VLOOKUP(B2128,'NCE EDUC'!$B$13:$J$1284,9,FALSE)</f>
        <v>Monthly</v>
      </c>
      <c r="G2128" t="str">
        <f>VLOOKUP(B2128,'NCE EDUC'!$B$13:$I$1284,8,FALSE)</f>
        <v>P1MM</v>
      </c>
      <c r="H2128" t="s">
        <v>1821</v>
      </c>
    </row>
    <row r="2129" spans="2:8" x14ac:dyDescent="0.35">
      <c r="B2129" t="s">
        <v>3771</v>
      </c>
      <c r="C2129" t="str">
        <f>VLOOKUP(B2129,'NCE EDUC'!B:F,5,FALSE)</f>
        <v>Microsoft Defender for Office 365 (Plan 1) (Education Student Pricing)</v>
      </c>
      <c r="D2129">
        <f>VLOOKUP(B2129,'NCE EDUC'!$B$13:$L$1284,11,FALSE)</f>
        <v>51.438202247191015</v>
      </c>
      <c r="E2129" t="s">
        <v>894</v>
      </c>
      <c r="F2129" t="str">
        <f>VLOOKUP(B2129,'NCE EDUC'!$B$13:$J$1284,9,FALSE)</f>
        <v>Annual</v>
      </c>
      <c r="G2129" t="str">
        <f>VLOOKUP(B2129,'NCE EDUC'!$B$13:$I$1284,8,FALSE)</f>
        <v>P1YA</v>
      </c>
      <c r="H2129" t="s">
        <v>1821</v>
      </c>
    </row>
    <row r="2130" spans="2:8" x14ac:dyDescent="0.35">
      <c r="B2130" t="s">
        <v>3772</v>
      </c>
      <c r="C2130" t="str">
        <f>VLOOKUP(B2130,'NCE EDUC'!B:F,5,FALSE)</f>
        <v>Microsoft Defender for Office 365 (Plan 1) (Education Student Pricing)</v>
      </c>
      <c r="D2130">
        <f>VLOOKUP(B2130,'NCE EDUC'!$B$13:$L$1284,11,FALSE)</f>
        <v>4.5009363295880149</v>
      </c>
      <c r="E2130" t="s">
        <v>894</v>
      </c>
      <c r="F2130" t="str">
        <f>VLOOKUP(B2130,'NCE EDUC'!$B$13:$J$1284,9,FALSE)</f>
        <v>Monthly</v>
      </c>
      <c r="G2130" t="str">
        <f>VLOOKUP(B2130,'NCE EDUC'!$B$13:$I$1284,8,FALSE)</f>
        <v>P1YM</v>
      </c>
      <c r="H2130" t="s">
        <v>1821</v>
      </c>
    </row>
    <row r="2131" spans="2:8" x14ac:dyDescent="0.35">
      <c r="B2131" t="s">
        <v>3773</v>
      </c>
      <c r="C2131" t="str">
        <f>VLOOKUP(B2131,'NCE EDUC'!B:F,5,FALSE)</f>
        <v>Microsoft Entra ID Governance (Education Faculty Pricing)</v>
      </c>
      <c r="D2131">
        <f>VLOOKUP(B2131,'NCE EDUC'!$B$13:$L$1284,11,FALSE)</f>
        <v>9.0009363295880149</v>
      </c>
      <c r="E2131" t="s">
        <v>894</v>
      </c>
      <c r="F2131" t="str">
        <f>VLOOKUP(B2131,'NCE EDUC'!$B$13:$J$1284,9,FALSE)</f>
        <v>Monthly</v>
      </c>
      <c r="G2131" t="str">
        <f>VLOOKUP(B2131,'NCE EDUC'!$B$13:$I$1284,8,FALSE)</f>
        <v>P1YM</v>
      </c>
      <c r="H2131" t="s">
        <v>1821</v>
      </c>
    </row>
    <row r="2132" spans="2:8" x14ac:dyDescent="0.35">
      <c r="B2132" t="s">
        <v>3774</v>
      </c>
      <c r="C2132" t="str">
        <f>VLOOKUP(B2132,'NCE EDUC'!B:F,5,FALSE)</f>
        <v>Microsoft Entra ID Governance Add-on for Microsoft Entra ID P2 (Education Student Pricing)</v>
      </c>
      <c r="D2132">
        <f>VLOOKUP(B2132,'NCE EDUC'!$B$13:$L$1284,11,FALSE)</f>
        <v>3.8305243445692878</v>
      </c>
      <c r="E2132" t="s">
        <v>894</v>
      </c>
      <c r="F2132" t="str">
        <f>VLOOKUP(B2132,'NCE EDUC'!$B$13:$J$1284,9,FALSE)</f>
        <v>Monthly</v>
      </c>
      <c r="G2132" t="str">
        <f>VLOOKUP(B2132,'NCE EDUC'!$B$13:$I$1284,8,FALSE)</f>
        <v>P1YM</v>
      </c>
      <c r="H2132" t="s">
        <v>1821</v>
      </c>
    </row>
    <row r="2133" spans="2:8" x14ac:dyDescent="0.35">
      <c r="B2133" t="s">
        <v>3775</v>
      </c>
      <c r="C2133" t="str">
        <f>VLOOKUP(B2133,'NCE EDUC'!B:F,5,FALSE)</f>
        <v>Microsoft Entra ID Governance (Education Faculty Pricing)</v>
      </c>
      <c r="D2133">
        <f>VLOOKUP(B2133,'NCE EDUC'!$B$13:$L$1284,11,FALSE)</f>
        <v>102.87640449438203</v>
      </c>
      <c r="E2133" t="s">
        <v>894</v>
      </c>
      <c r="F2133" t="str">
        <f>VLOOKUP(B2133,'NCE EDUC'!$B$13:$J$1284,9,FALSE)</f>
        <v>Annual</v>
      </c>
      <c r="G2133" t="str">
        <f>VLOOKUP(B2133,'NCE EDUC'!$B$13:$I$1284,8,FALSE)</f>
        <v>P1YA</v>
      </c>
      <c r="H2133" t="s">
        <v>1821</v>
      </c>
    </row>
    <row r="2134" spans="2:8" x14ac:dyDescent="0.35">
      <c r="B2134" t="s">
        <v>3776</v>
      </c>
      <c r="C2134" t="str">
        <f>VLOOKUP(B2134,'NCE EDUC'!B:F,5,FALSE)</f>
        <v>Microsoft Entra ID Governance Add-on for Microsoft Entra ID P2 (Education Faculty Pricing)</v>
      </c>
      <c r="D2134">
        <f>VLOOKUP(B2134,'NCE EDUC'!$B$13:$L$1284,11,FALSE)</f>
        <v>5.9213483146067407</v>
      </c>
      <c r="E2134" t="s">
        <v>894</v>
      </c>
      <c r="F2134" t="str">
        <f>VLOOKUP(B2134,'NCE EDUC'!$B$13:$J$1284,9,FALSE)</f>
        <v>Monthly</v>
      </c>
      <c r="G2134" t="str">
        <f>VLOOKUP(B2134,'NCE EDUC'!$B$13:$I$1284,8,FALSE)</f>
        <v>P1MM</v>
      </c>
      <c r="H2134" t="s">
        <v>1821</v>
      </c>
    </row>
    <row r="2135" spans="2:8" x14ac:dyDescent="0.35">
      <c r="B2135" t="s">
        <v>3777</v>
      </c>
      <c r="C2135" t="str">
        <f>VLOOKUP(B2135,'NCE EDUC'!B:F,5,FALSE)</f>
        <v>Microsoft Entra ID Governance Add-on for Microsoft Entra ID P2 (Education Student Pricing)</v>
      </c>
      <c r="D2135">
        <f>VLOOKUP(B2135,'NCE EDUC'!$B$13:$L$1284,11,FALSE)</f>
        <v>4.3707865168539328</v>
      </c>
      <c r="E2135" t="s">
        <v>894</v>
      </c>
      <c r="F2135" t="str">
        <f>VLOOKUP(B2135,'NCE EDUC'!$B$13:$J$1284,9,FALSE)</f>
        <v>Monthly</v>
      </c>
      <c r="G2135" t="str">
        <f>VLOOKUP(B2135,'NCE EDUC'!$B$13:$I$1284,8,FALSE)</f>
        <v>P1MM</v>
      </c>
      <c r="H2135" t="s">
        <v>1821</v>
      </c>
    </row>
    <row r="2136" spans="2:8" x14ac:dyDescent="0.35">
      <c r="B2136" t="s">
        <v>3778</v>
      </c>
      <c r="C2136" t="str">
        <f>VLOOKUP(B2136,'NCE EDUC'!B:F,5,FALSE)</f>
        <v>Microsoft Entra ID Governance (Education Faculty Pricing)</v>
      </c>
      <c r="D2136">
        <f>VLOOKUP(B2136,'NCE EDUC'!$B$13:$L$1284,11,FALSE)</f>
        <v>10.280898876404494</v>
      </c>
      <c r="E2136" t="s">
        <v>894</v>
      </c>
      <c r="F2136" t="str">
        <f>VLOOKUP(B2136,'NCE EDUC'!$B$13:$J$1284,9,FALSE)</f>
        <v>Monthly</v>
      </c>
      <c r="G2136" t="str">
        <f>VLOOKUP(B2136,'NCE EDUC'!$B$13:$I$1284,8,FALSE)</f>
        <v>P1MM</v>
      </c>
      <c r="H2136" t="s">
        <v>1821</v>
      </c>
    </row>
    <row r="2137" spans="2:8" x14ac:dyDescent="0.35">
      <c r="B2137" t="s">
        <v>3779</v>
      </c>
      <c r="C2137" t="str">
        <f>VLOOKUP(B2137,'NCE EDUC'!B:F,5,FALSE)</f>
        <v>Microsoft Entra ID Governance (Education Student Pricing)</v>
      </c>
      <c r="D2137">
        <f>VLOOKUP(B2137,'NCE EDUC'!$B$13:$L$1284,11,FALSE)</f>
        <v>6.7518726591760299</v>
      </c>
      <c r="E2137" t="s">
        <v>894</v>
      </c>
      <c r="F2137" t="str">
        <f>VLOOKUP(B2137,'NCE EDUC'!$B$13:$J$1284,9,FALSE)</f>
        <v>Monthly</v>
      </c>
      <c r="G2137" t="str">
        <f>VLOOKUP(B2137,'NCE EDUC'!$B$13:$I$1284,8,FALSE)</f>
        <v>P1YM</v>
      </c>
      <c r="H2137" t="s">
        <v>1821</v>
      </c>
    </row>
    <row r="2138" spans="2:8" x14ac:dyDescent="0.35">
      <c r="B2138" t="s">
        <v>3780</v>
      </c>
      <c r="C2138" t="str">
        <f>VLOOKUP(B2138,'NCE EDUC'!B:F,5,FALSE)</f>
        <v>Microsoft Entra ID Governance (Education Student Pricing)</v>
      </c>
      <c r="D2138">
        <f>VLOOKUP(B2138,'NCE EDUC'!$B$13:$L$1284,11,FALSE)</f>
        <v>77.157303370786522</v>
      </c>
      <c r="E2138" t="s">
        <v>894</v>
      </c>
      <c r="F2138" t="str">
        <f>VLOOKUP(B2138,'NCE EDUC'!$B$13:$J$1284,9,FALSE)</f>
        <v>Annual</v>
      </c>
      <c r="G2138" t="str">
        <f>VLOOKUP(B2138,'NCE EDUC'!$B$13:$I$1284,8,FALSE)</f>
        <v>P1YA</v>
      </c>
      <c r="H2138" t="s">
        <v>1821</v>
      </c>
    </row>
    <row r="2139" spans="2:8" x14ac:dyDescent="0.35">
      <c r="B2139" t="s">
        <v>3781</v>
      </c>
      <c r="C2139" t="str">
        <f>VLOOKUP(B2139,'NCE EDUC'!B:F,5,FALSE)</f>
        <v>Microsoft Entra ID Governance (Education Student Pricing)</v>
      </c>
      <c r="D2139">
        <f>VLOOKUP(B2139,'NCE EDUC'!$B$13:$L$1284,11,FALSE)</f>
        <v>7.7191011235955056</v>
      </c>
      <c r="E2139" t="s">
        <v>894</v>
      </c>
      <c r="F2139" t="str">
        <f>VLOOKUP(B2139,'NCE EDUC'!$B$13:$J$1284,9,FALSE)</f>
        <v>Monthly</v>
      </c>
      <c r="G2139" t="str">
        <f>VLOOKUP(B2139,'NCE EDUC'!$B$13:$I$1284,8,FALSE)</f>
        <v>P1MM</v>
      </c>
      <c r="H2139" t="s">
        <v>1821</v>
      </c>
    </row>
    <row r="2140" spans="2:8" x14ac:dyDescent="0.35">
      <c r="B2140" t="s">
        <v>3782</v>
      </c>
      <c r="C2140" t="str">
        <f>VLOOKUP(B2140,'NCE EDUC'!B:F,5,FALSE)</f>
        <v>Microsoft Entra ID Governance Add-on for Microsoft Entra ID P2 (Education Faculty Pricing)</v>
      </c>
      <c r="D2140">
        <f>VLOOKUP(B2140,'NCE EDUC'!$B$13:$L$1284,11,FALSE)</f>
        <v>5.1704119850187267</v>
      </c>
      <c r="E2140" t="s">
        <v>894</v>
      </c>
      <c r="F2140" t="str">
        <f>VLOOKUP(B2140,'NCE EDUC'!$B$13:$J$1284,9,FALSE)</f>
        <v>Monthly</v>
      </c>
      <c r="G2140" t="str">
        <f>VLOOKUP(B2140,'NCE EDUC'!$B$13:$I$1284,8,FALSE)</f>
        <v>P1YM</v>
      </c>
      <c r="H2140" t="s">
        <v>1821</v>
      </c>
    </row>
    <row r="2141" spans="2:8" x14ac:dyDescent="0.35">
      <c r="B2141" t="s">
        <v>3783</v>
      </c>
      <c r="C2141" t="str">
        <f>VLOOKUP(B2141,'NCE EDUC'!B:F,5,FALSE)</f>
        <v>Microsoft Entra ID Governance Add-on for Microsoft Entra ID P2 (Education Student Pricing)</v>
      </c>
      <c r="D2141">
        <f>VLOOKUP(B2141,'NCE EDUC'!$B$13:$L$1284,11,FALSE)</f>
        <v>43.730337078651687</v>
      </c>
      <c r="E2141" t="s">
        <v>894</v>
      </c>
      <c r="F2141" t="str">
        <f>VLOOKUP(B2141,'NCE EDUC'!$B$13:$J$1284,9,FALSE)</f>
        <v>Annual</v>
      </c>
      <c r="G2141" t="str">
        <f>VLOOKUP(B2141,'NCE EDUC'!$B$13:$I$1284,8,FALSE)</f>
        <v>P1YA</v>
      </c>
      <c r="H2141" t="s">
        <v>1821</v>
      </c>
    </row>
    <row r="2142" spans="2:8" x14ac:dyDescent="0.35">
      <c r="B2142" t="s">
        <v>3784</v>
      </c>
      <c r="C2142" t="str">
        <f>VLOOKUP(B2142,'NCE EDUC'!B:F,5,FALSE)</f>
        <v>Microsoft Entra ID Governance Add-on for Microsoft Entra ID P2 (Education Faculty Pricing)</v>
      </c>
      <c r="D2142">
        <f>VLOOKUP(B2142,'NCE EDUC'!$B$13:$L$1284,11,FALSE)</f>
        <v>59.157303370786515</v>
      </c>
      <c r="E2142" t="s">
        <v>894</v>
      </c>
      <c r="F2142" t="str">
        <f>VLOOKUP(B2142,'NCE EDUC'!$B$13:$J$1284,9,FALSE)</f>
        <v>Annual</v>
      </c>
      <c r="G2142" t="str">
        <f>VLOOKUP(B2142,'NCE EDUC'!$B$13:$I$1284,8,FALSE)</f>
        <v>P1YA</v>
      </c>
      <c r="H2142" t="s">
        <v>1821</v>
      </c>
    </row>
    <row r="2143" spans="2:8" x14ac:dyDescent="0.35">
      <c r="B2143" t="s">
        <v>3785</v>
      </c>
      <c r="C2143" t="str">
        <f>VLOOKUP(B2143,'NCE EDUC'!B:F,5,FALSE)</f>
        <v>Microsoft Entra Private Access (Education Faculty Pricing)</v>
      </c>
      <c r="D2143">
        <f>VLOOKUP(B2143,'NCE EDUC'!$B$13:$L$1284,11,FALSE)</f>
        <v>7.3258426966292127</v>
      </c>
      <c r="E2143" t="s">
        <v>894</v>
      </c>
      <c r="F2143" t="str">
        <f>VLOOKUP(B2143,'NCE EDUC'!$B$13:$J$1284,9,FALSE)</f>
        <v>Monthly</v>
      </c>
      <c r="G2143" t="str">
        <f>VLOOKUP(B2143,'NCE EDUC'!$B$13:$I$1284,8,FALSE)</f>
        <v>P1MM</v>
      </c>
      <c r="H2143" t="s">
        <v>1821</v>
      </c>
    </row>
    <row r="2144" spans="2:8" x14ac:dyDescent="0.35">
      <c r="B2144" t="s">
        <v>3786</v>
      </c>
      <c r="C2144" t="str">
        <f>VLOOKUP(B2144,'NCE EDUC'!B:F,5,FALSE)</f>
        <v>Microsoft Entra Private Access (Education Student Pricing)</v>
      </c>
      <c r="D2144">
        <f>VLOOKUP(B2144,'NCE EDUC'!$B$13:$L$1284,11,FALSE)</f>
        <v>55.292134831460672</v>
      </c>
      <c r="E2144" t="s">
        <v>894</v>
      </c>
      <c r="F2144" t="str">
        <f>VLOOKUP(B2144,'NCE EDUC'!$B$13:$J$1284,9,FALSE)</f>
        <v>Annual</v>
      </c>
      <c r="G2144" t="str">
        <f>VLOOKUP(B2144,'NCE EDUC'!$B$13:$I$1284,8,FALSE)</f>
        <v>P1YA</v>
      </c>
      <c r="H2144" t="s">
        <v>1821</v>
      </c>
    </row>
    <row r="2145" spans="2:8" x14ac:dyDescent="0.35">
      <c r="B2145" t="s">
        <v>3787</v>
      </c>
      <c r="C2145" t="str">
        <f>VLOOKUP(B2145,'NCE EDUC'!B:F,5,FALSE)</f>
        <v>Microsoft Entra Internet Access (Education Student Pricing)</v>
      </c>
      <c r="D2145">
        <f>VLOOKUP(B2145,'NCE EDUC'!$B$13:$L$1284,11,FALSE)</f>
        <v>55.292134831460672</v>
      </c>
      <c r="E2145" t="s">
        <v>894</v>
      </c>
      <c r="F2145" t="str">
        <f>VLOOKUP(B2145,'NCE EDUC'!$B$13:$J$1284,9,FALSE)</f>
        <v>Annual</v>
      </c>
      <c r="G2145" t="str">
        <f>VLOOKUP(B2145,'NCE EDUC'!$B$13:$I$1284,8,FALSE)</f>
        <v>P1YA</v>
      </c>
      <c r="H2145" t="s">
        <v>1821</v>
      </c>
    </row>
    <row r="2146" spans="2:8" x14ac:dyDescent="0.35">
      <c r="B2146" t="s">
        <v>3788</v>
      </c>
      <c r="C2146" t="str">
        <f>VLOOKUP(B2146,'NCE EDUC'!B:F,5,FALSE)</f>
        <v>Microsoft Entra Private Access (Education Faculty Pricing)</v>
      </c>
      <c r="D2146">
        <f>VLOOKUP(B2146,'NCE EDUC'!$B$13:$L$1284,11,FALSE)</f>
        <v>73.303370786516851</v>
      </c>
      <c r="E2146" t="s">
        <v>894</v>
      </c>
      <c r="F2146" t="str">
        <f>VLOOKUP(B2146,'NCE EDUC'!$B$13:$J$1284,9,FALSE)</f>
        <v>Annual</v>
      </c>
      <c r="G2146" t="str">
        <f>VLOOKUP(B2146,'NCE EDUC'!$B$13:$I$1284,8,FALSE)</f>
        <v>P1YA</v>
      </c>
      <c r="H2146" t="s">
        <v>1821</v>
      </c>
    </row>
    <row r="2147" spans="2:8" x14ac:dyDescent="0.35">
      <c r="B2147" t="s">
        <v>3789</v>
      </c>
      <c r="C2147" t="str">
        <f>VLOOKUP(B2147,'NCE EDUC'!B:F,5,FALSE)</f>
        <v>Microsoft Entra Internet Access (Education Faculty Pricing)</v>
      </c>
      <c r="D2147">
        <f>VLOOKUP(B2147,'NCE EDUC'!$B$13:$L$1284,11,FALSE)</f>
        <v>7.3258426966292127</v>
      </c>
      <c r="E2147" t="s">
        <v>894</v>
      </c>
      <c r="F2147" t="str">
        <f>VLOOKUP(B2147,'NCE EDUC'!$B$13:$J$1284,9,FALSE)</f>
        <v>Monthly</v>
      </c>
      <c r="G2147" t="str">
        <f>VLOOKUP(B2147,'NCE EDUC'!$B$13:$I$1284,8,FALSE)</f>
        <v>P1MM</v>
      </c>
      <c r="H2147" t="s">
        <v>1821</v>
      </c>
    </row>
    <row r="2148" spans="2:8" x14ac:dyDescent="0.35">
      <c r="B2148" t="s">
        <v>3790</v>
      </c>
      <c r="C2148" t="str">
        <f>VLOOKUP(B2148,'NCE EDUC'!B:F,5,FALSE)</f>
        <v>Microsoft Entra Private Access (Education Student Pricing)</v>
      </c>
      <c r="D2148">
        <f>VLOOKUP(B2148,'NCE EDUC'!$B$13:$L$1284,11,FALSE)</f>
        <v>4.8352059925093629</v>
      </c>
      <c r="E2148" t="s">
        <v>894</v>
      </c>
      <c r="F2148" t="str">
        <f>VLOOKUP(B2148,'NCE EDUC'!$B$13:$J$1284,9,FALSE)</f>
        <v>Monthly</v>
      </c>
      <c r="G2148" t="str">
        <f>VLOOKUP(B2148,'NCE EDUC'!$B$13:$I$1284,8,FALSE)</f>
        <v>P1YM</v>
      </c>
      <c r="H2148" t="s">
        <v>1821</v>
      </c>
    </row>
    <row r="2149" spans="2:8" x14ac:dyDescent="0.35">
      <c r="B2149" t="s">
        <v>3791</v>
      </c>
      <c r="C2149" t="str">
        <f>VLOOKUP(B2149,'NCE EDUC'!B:F,5,FALSE)</f>
        <v>Microsoft Entra Private Access (Education Student Pricing)</v>
      </c>
      <c r="D2149">
        <f>VLOOKUP(B2149,'NCE EDUC'!$B$13:$L$1284,11,FALSE)</f>
        <v>5.5393258426966288</v>
      </c>
      <c r="E2149" t="s">
        <v>894</v>
      </c>
      <c r="F2149" t="str">
        <f>VLOOKUP(B2149,'NCE EDUC'!$B$13:$J$1284,9,FALSE)</f>
        <v>Monthly</v>
      </c>
      <c r="G2149" t="str">
        <f>VLOOKUP(B2149,'NCE EDUC'!$B$13:$I$1284,8,FALSE)</f>
        <v>P1MM</v>
      </c>
      <c r="H2149" t="s">
        <v>1821</v>
      </c>
    </row>
    <row r="2150" spans="2:8" x14ac:dyDescent="0.35">
      <c r="B2150" t="s">
        <v>3792</v>
      </c>
      <c r="C2150" t="str">
        <f>VLOOKUP(B2150,'NCE EDUC'!B:F,5,FALSE)</f>
        <v>Microsoft Entra Private Access (Education Faculty Pricing)</v>
      </c>
      <c r="D2150">
        <f>VLOOKUP(B2150,'NCE EDUC'!$B$13:$L$1284,11,FALSE)</f>
        <v>6.416666666666667</v>
      </c>
      <c r="E2150" t="s">
        <v>894</v>
      </c>
      <c r="F2150" t="str">
        <f>VLOOKUP(B2150,'NCE EDUC'!$B$13:$J$1284,9,FALSE)</f>
        <v>Monthly</v>
      </c>
      <c r="G2150" t="str">
        <f>VLOOKUP(B2150,'NCE EDUC'!$B$13:$I$1284,8,FALSE)</f>
        <v>P1YM</v>
      </c>
      <c r="H2150" t="s">
        <v>1821</v>
      </c>
    </row>
    <row r="2151" spans="2:8" x14ac:dyDescent="0.35">
      <c r="B2151" t="s">
        <v>3793</v>
      </c>
      <c r="C2151" t="str">
        <f>VLOOKUP(B2151,'NCE EDUC'!B:F,5,FALSE)</f>
        <v>Microsoft Entra Internet Access (Education Faculty Pricing)</v>
      </c>
      <c r="D2151">
        <f>VLOOKUP(B2151,'NCE EDUC'!$B$13:$L$1284,11,FALSE)</f>
        <v>6.416666666666667</v>
      </c>
      <c r="E2151" t="s">
        <v>894</v>
      </c>
      <c r="F2151" t="str">
        <f>VLOOKUP(B2151,'NCE EDUC'!$B$13:$J$1284,9,FALSE)</f>
        <v>Monthly</v>
      </c>
      <c r="G2151" t="str">
        <f>VLOOKUP(B2151,'NCE EDUC'!$B$13:$I$1284,8,FALSE)</f>
        <v>P1YM</v>
      </c>
      <c r="H2151" t="s">
        <v>1821</v>
      </c>
    </row>
    <row r="2152" spans="2:8" x14ac:dyDescent="0.35">
      <c r="B2152" t="s">
        <v>3794</v>
      </c>
      <c r="C2152" t="str">
        <f>VLOOKUP(B2152,'NCE EDUC'!B:F,5,FALSE)</f>
        <v>Microsoft Entra Internet Access (Education Faculty Pricing)</v>
      </c>
      <c r="D2152">
        <f>VLOOKUP(B2152,'NCE EDUC'!$B$13:$L$1284,11,FALSE)</f>
        <v>73.303370786516851</v>
      </c>
      <c r="E2152" t="s">
        <v>894</v>
      </c>
      <c r="F2152" t="str">
        <f>VLOOKUP(B2152,'NCE EDUC'!$B$13:$J$1284,9,FALSE)</f>
        <v>Annual</v>
      </c>
      <c r="G2152" t="str">
        <f>VLOOKUP(B2152,'NCE EDUC'!$B$13:$I$1284,8,FALSE)</f>
        <v>P1YA</v>
      </c>
      <c r="H2152" t="s">
        <v>1821</v>
      </c>
    </row>
    <row r="2153" spans="2:8" x14ac:dyDescent="0.35">
      <c r="B2153" t="s">
        <v>3795</v>
      </c>
      <c r="C2153" t="str">
        <f>VLOOKUP(B2153,'NCE EDUC'!B:F,5,FALSE)</f>
        <v>Microsoft Entra Internet Access (Education Student Pricing)</v>
      </c>
      <c r="D2153">
        <f>VLOOKUP(B2153,'NCE EDUC'!$B$13:$L$1284,11,FALSE)</f>
        <v>5.5393258426966288</v>
      </c>
      <c r="E2153" t="s">
        <v>894</v>
      </c>
      <c r="F2153" t="str">
        <f>VLOOKUP(B2153,'NCE EDUC'!$B$13:$J$1284,9,FALSE)</f>
        <v>Monthly</v>
      </c>
      <c r="G2153" t="str">
        <f>VLOOKUP(B2153,'NCE EDUC'!$B$13:$I$1284,8,FALSE)</f>
        <v>P1MM</v>
      </c>
      <c r="H2153" t="s">
        <v>1821</v>
      </c>
    </row>
    <row r="2154" spans="2:8" x14ac:dyDescent="0.35">
      <c r="B2154" t="s">
        <v>3796</v>
      </c>
      <c r="C2154" t="str">
        <f>VLOOKUP(B2154,'NCE EDUC'!B:F,5,FALSE)</f>
        <v>Microsoft Entra Internet Access (Education Student Pricing)</v>
      </c>
      <c r="D2154">
        <f>VLOOKUP(B2154,'NCE EDUC'!$B$13:$L$1284,11,FALSE)</f>
        <v>4.8352059925093629</v>
      </c>
      <c r="E2154" t="s">
        <v>894</v>
      </c>
      <c r="F2154" t="str">
        <f>VLOOKUP(B2154,'NCE EDUC'!$B$13:$J$1284,9,FALSE)</f>
        <v>Monthly</v>
      </c>
      <c r="G2154" t="str">
        <f>VLOOKUP(B2154,'NCE EDUC'!$B$13:$I$1284,8,FALSE)</f>
        <v>P1YM</v>
      </c>
      <c r="H2154" t="s">
        <v>1821</v>
      </c>
    </row>
    <row r="2155" spans="2:8" x14ac:dyDescent="0.35">
      <c r="B2155" t="s">
        <v>3797</v>
      </c>
      <c r="C2155" t="str">
        <f>VLOOKUP(B2155,'NCE EDUC'!B:F,5,FALSE)</f>
        <v>Microsoft Entra Suite for faculty</v>
      </c>
      <c r="D2155">
        <f>VLOOKUP(B2155,'NCE EDUC'!$B$13:$L$1284,11,FALSE)</f>
        <v>15.417602996254681</v>
      </c>
      <c r="E2155" t="s">
        <v>894</v>
      </c>
      <c r="F2155" t="str">
        <f>VLOOKUP(B2155,'NCE EDUC'!$B$13:$J$1284,9,FALSE)</f>
        <v>Monthly</v>
      </c>
      <c r="G2155" t="str">
        <f>VLOOKUP(B2155,'NCE EDUC'!$B$13:$I$1284,8,FALSE)</f>
        <v>P1YM</v>
      </c>
      <c r="H2155" t="s">
        <v>1821</v>
      </c>
    </row>
    <row r="2156" spans="2:8" x14ac:dyDescent="0.35">
      <c r="B2156" t="s">
        <v>3798</v>
      </c>
      <c r="C2156" t="str">
        <f>VLOOKUP(B2156,'NCE EDUC'!B:F,5,FALSE)</f>
        <v>Microsoft Entra Suite for student</v>
      </c>
      <c r="D2156">
        <f>VLOOKUP(B2156,'NCE EDUC'!$B$13:$L$1284,11,FALSE)</f>
        <v>132.44943820224719</v>
      </c>
      <c r="E2156" t="s">
        <v>894</v>
      </c>
      <c r="F2156" t="str">
        <f>VLOOKUP(B2156,'NCE EDUC'!$B$13:$J$1284,9,FALSE)</f>
        <v>Annual</v>
      </c>
      <c r="G2156" t="str">
        <f>VLOOKUP(B2156,'NCE EDUC'!$B$13:$I$1284,8,FALSE)</f>
        <v>P1YA</v>
      </c>
      <c r="H2156" t="s">
        <v>1821</v>
      </c>
    </row>
    <row r="2157" spans="2:8" x14ac:dyDescent="0.35">
      <c r="B2157" t="s">
        <v>3799</v>
      </c>
      <c r="C2157" t="str">
        <f>VLOOKUP(B2157,'NCE EDUC'!B:F,5,FALSE)</f>
        <v>Microsoft Entra Suite Add-on for Microsoft Entra ID P2 (Education Faculty Pricing)</v>
      </c>
      <c r="D2157">
        <f>VLOOKUP(B2157,'NCE EDUC'!$B$13:$L$1284,11,FALSE)</f>
        <v>11.587078651685394</v>
      </c>
      <c r="E2157" t="s">
        <v>894</v>
      </c>
      <c r="F2157" t="str">
        <f>VLOOKUP(B2157,'NCE EDUC'!$B$13:$J$1284,9,FALSE)</f>
        <v>Monthly</v>
      </c>
      <c r="G2157" t="str">
        <f>VLOOKUP(B2157,'NCE EDUC'!$B$13:$I$1284,8,FALSE)</f>
        <v>P1YM</v>
      </c>
      <c r="H2157" t="s">
        <v>1821</v>
      </c>
    </row>
    <row r="2158" spans="2:8" x14ac:dyDescent="0.35">
      <c r="B2158" t="s">
        <v>3800</v>
      </c>
      <c r="C2158" t="str">
        <f>VLOOKUP(B2158,'NCE EDUC'!B:F,5,FALSE)</f>
        <v>Microsoft Entra Suite Add-on for Microsoft Entra ID P2 (Education Faculty Pricing)</v>
      </c>
      <c r="D2158">
        <f>VLOOKUP(B2158,'NCE EDUC'!$B$13:$L$1284,11,FALSE)</f>
        <v>132.44943820224719</v>
      </c>
      <c r="E2158" t="s">
        <v>894</v>
      </c>
      <c r="F2158" t="str">
        <f>VLOOKUP(B2158,'NCE EDUC'!$B$13:$J$1284,9,FALSE)</f>
        <v>Annual</v>
      </c>
      <c r="G2158" t="str">
        <f>VLOOKUP(B2158,'NCE EDUC'!$B$13:$I$1284,8,FALSE)</f>
        <v>P1YA</v>
      </c>
      <c r="H2158" t="s">
        <v>1821</v>
      </c>
    </row>
    <row r="2159" spans="2:8" x14ac:dyDescent="0.35">
      <c r="B2159" t="s">
        <v>3801</v>
      </c>
      <c r="C2159" t="str">
        <f>VLOOKUP(B2159,'NCE EDUC'!B:F,5,FALSE)</f>
        <v>Microsoft Entra Suite Add-on for Microsoft Entra ID P2 (Education Student Pricing)</v>
      </c>
      <c r="D2159">
        <f>VLOOKUP(B2159,'NCE EDUC'!$B$13:$L$1284,11,FALSE)</f>
        <v>8.6666666666666661</v>
      </c>
      <c r="E2159" t="s">
        <v>894</v>
      </c>
      <c r="F2159" t="str">
        <f>VLOOKUP(B2159,'NCE EDUC'!$B$13:$J$1284,9,FALSE)</f>
        <v>Monthly</v>
      </c>
      <c r="G2159" t="str">
        <f>VLOOKUP(B2159,'NCE EDUC'!$B$13:$I$1284,8,FALSE)</f>
        <v>P1YM</v>
      </c>
      <c r="H2159" t="s">
        <v>1821</v>
      </c>
    </row>
    <row r="2160" spans="2:8" x14ac:dyDescent="0.35">
      <c r="B2160" t="s">
        <v>3802</v>
      </c>
      <c r="C2160" t="str">
        <f>VLOOKUP(B2160,'NCE EDUC'!B:F,5,FALSE)</f>
        <v>Microsoft Entra Suite for student</v>
      </c>
      <c r="D2160">
        <f>VLOOKUP(B2160,'NCE EDUC'!$B$13:$L$1284,11,FALSE)</f>
        <v>11.587078651685394</v>
      </c>
      <c r="E2160" t="s">
        <v>894</v>
      </c>
      <c r="F2160" t="str">
        <f>VLOOKUP(B2160,'NCE EDUC'!$B$13:$J$1284,9,FALSE)</f>
        <v>Monthly</v>
      </c>
      <c r="G2160" t="str">
        <f>VLOOKUP(B2160,'NCE EDUC'!$B$13:$I$1284,8,FALSE)</f>
        <v>P1YM</v>
      </c>
      <c r="H2160" t="s">
        <v>1821</v>
      </c>
    </row>
    <row r="2161" spans="2:8" x14ac:dyDescent="0.35">
      <c r="B2161" t="s">
        <v>3803</v>
      </c>
      <c r="C2161" t="str">
        <f>VLOOKUP(B2161,'NCE EDUC'!B:F,5,FALSE)</f>
        <v>Microsoft Entra Suite for faculty</v>
      </c>
      <c r="D2161">
        <f>VLOOKUP(B2161,'NCE EDUC'!$B$13:$L$1284,11,FALSE)</f>
        <v>176.16853932584269</v>
      </c>
      <c r="E2161" t="s">
        <v>894</v>
      </c>
      <c r="F2161" t="str">
        <f>VLOOKUP(B2161,'NCE EDUC'!$B$13:$J$1284,9,FALSE)</f>
        <v>Annual</v>
      </c>
      <c r="G2161" t="str">
        <f>VLOOKUP(B2161,'NCE EDUC'!$B$13:$I$1284,8,FALSE)</f>
        <v>P1YA</v>
      </c>
      <c r="H2161" t="s">
        <v>1821</v>
      </c>
    </row>
    <row r="2162" spans="2:8" x14ac:dyDescent="0.35">
      <c r="B2162" t="s">
        <v>3804</v>
      </c>
      <c r="C2162" t="str">
        <f>VLOOKUP(B2162,'NCE EDUC'!B:F,5,FALSE)</f>
        <v>Microsoft Entra Suite Add-on for Microsoft Entra ID P2 (Education Student Pricing)</v>
      </c>
      <c r="D2162">
        <f>VLOOKUP(B2162,'NCE EDUC'!$B$13:$L$1284,11,FALSE)</f>
        <v>99.011235955056179</v>
      </c>
      <c r="E2162" t="s">
        <v>894</v>
      </c>
      <c r="F2162" t="str">
        <f>VLOOKUP(B2162,'NCE EDUC'!$B$13:$J$1284,9,FALSE)</f>
        <v>Annual</v>
      </c>
      <c r="G2162" t="str">
        <f>VLOOKUP(B2162,'NCE EDUC'!$B$13:$I$1284,8,FALSE)</f>
        <v>P1YA</v>
      </c>
      <c r="H2162" t="s">
        <v>1821</v>
      </c>
    </row>
    <row r="2163" spans="2:8" x14ac:dyDescent="0.35">
      <c r="B2163" t="s">
        <v>3805</v>
      </c>
      <c r="C2163" t="str">
        <f>VLOOKUP(B2163,'NCE EDUC'!B:F,5,FALSE)</f>
        <v>Microsoft 365 Domestic Calling Plan (Education Student Pricing)</v>
      </c>
      <c r="D2163">
        <f>VLOOKUP(B2163,'NCE EDUC'!$B$13:$L$1284,11,FALSE)</f>
        <v>88.348314606741567</v>
      </c>
      <c r="E2163" t="s">
        <v>894</v>
      </c>
      <c r="F2163" t="str">
        <f>VLOOKUP(B2163,'NCE EDUC'!$B$13:$J$1284,9,FALSE)</f>
        <v>Monthly</v>
      </c>
      <c r="G2163" t="str">
        <f>VLOOKUP(B2163,'NCE EDUC'!$B$13:$I$1284,8,FALSE)</f>
        <v>P1MM</v>
      </c>
      <c r="H2163" t="s">
        <v>1821</v>
      </c>
    </row>
    <row r="2164" spans="2:8" x14ac:dyDescent="0.35">
      <c r="B2164" t="s">
        <v>3806</v>
      </c>
      <c r="C2164" t="str">
        <f>VLOOKUP(B2164,'NCE EDUC'!B:F,5,FALSE)</f>
        <v>Microsoft 365 Domestic Calling Plan (Education Student Pricing)</v>
      </c>
      <c r="D2164">
        <f>VLOOKUP(B2164,'NCE EDUC'!$B$13:$L$1284,11,FALSE)</f>
        <v>883.43820224719104</v>
      </c>
      <c r="E2164" t="s">
        <v>894</v>
      </c>
      <c r="F2164" t="str">
        <f>VLOOKUP(B2164,'NCE EDUC'!$B$13:$J$1284,9,FALSE)</f>
        <v>Annual</v>
      </c>
      <c r="G2164" t="str">
        <f>VLOOKUP(B2164,'NCE EDUC'!$B$13:$I$1284,8,FALSE)</f>
        <v>P1YA</v>
      </c>
      <c r="H2164" t="s">
        <v>1821</v>
      </c>
    </row>
    <row r="2165" spans="2:8" x14ac:dyDescent="0.35">
      <c r="B2165" t="s">
        <v>3807</v>
      </c>
      <c r="C2165" t="str">
        <f>VLOOKUP(B2165,'NCE EDUC'!B:F,5,FALSE)</f>
        <v>Microsoft 365 Domestic Calling Plan (Education Student Pricing)</v>
      </c>
      <c r="D2165">
        <f>VLOOKUP(B2165,'NCE EDUC'!$B$13:$L$1284,11,FALSE)</f>
        <v>77.303370786516851</v>
      </c>
      <c r="E2165" t="s">
        <v>894</v>
      </c>
      <c r="F2165" t="str">
        <f>VLOOKUP(B2165,'NCE EDUC'!$B$13:$J$1284,9,FALSE)</f>
        <v>Monthly</v>
      </c>
      <c r="G2165" t="str">
        <f>VLOOKUP(B2165,'NCE EDUC'!$B$13:$I$1284,8,FALSE)</f>
        <v>P1YM</v>
      </c>
      <c r="H2165" t="s">
        <v>1821</v>
      </c>
    </row>
    <row r="2166" spans="2:8" x14ac:dyDescent="0.35">
      <c r="B2166" t="s">
        <v>3808</v>
      </c>
      <c r="C2166" t="str">
        <f>VLOOKUP(B2166,'NCE EDUC'!B:F,5,FALSE)</f>
        <v>Teams Phone with Calling Plan (country zone 1 - US) (Education Student Pricing)</v>
      </c>
      <c r="D2166">
        <f>VLOOKUP(B2166,'NCE EDUC'!$B$13:$L$1284,11,FALSE)</f>
        <v>1311.640449438202</v>
      </c>
      <c r="E2166" t="s">
        <v>894</v>
      </c>
      <c r="F2166" t="str">
        <f>VLOOKUP(B2166,'NCE EDUC'!$B$13:$J$1284,9,FALSE)</f>
        <v>Annual</v>
      </c>
      <c r="G2166" t="str">
        <f>VLOOKUP(B2166,'NCE EDUC'!$B$13:$I$1284,8,FALSE)</f>
        <v>P1YA</v>
      </c>
      <c r="H2166" t="s">
        <v>1821</v>
      </c>
    </row>
    <row r="2167" spans="2:8" x14ac:dyDescent="0.35">
      <c r="B2167" t="s">
        <v>3809</v>
      </c>
      <c r="C2167" t="str">
        <f>VLOOKUP(B2167,'NCE EDUC'!B:F,5,FALSE)</f>
        <v>Microsoft Teams Phone with Calling Plan (country zone 2) (Education Student Pricing)</v>
      </c>
      <c r="D2167">
        <f>VLOOKUP(B2167,'NCE EDUC'!$B$13:$L$1284,11,FALSE)</f>
        <v>104.9438202247191</v>
      </c>
      <c r="E2167" t="s">
        <v>894</v>
      </c>
      <c r="F2167" t="str">
        <f>VLOOKUP(B2167,'NCE EDUC'!$B$13:$J$1284,9,FALSE)</f>
        <v>Monthly</v>
      </c>
      <c r="G2167" t="str">
        <f>VLOOKUP(B2167,'NCE EDUC'!$B$13:$I$1284,8,FALSE)</f>
        <v>P1MM</v>
      </c>
      <c r="H2167" t="s">
        <v>1821</v>
      </c>
    </row>
    <row r="2168" spans="2:8" x14ac:dyDescent="0.35">
      <c r="B2168" t="s">
        <v>3810</v>
      </c>
      <c r="C2168" t="str">
        <f>VLOOKUP(B2168,'NCE EDUC'!B:F,5,FALSE)</f>
        <v>Microsoft Teams Phone with Calling Plan (country zone 2) (Education Student Pricing)</v>
      </c>
      <c r="D2168">
        <f>VLOOKUP(B2168,'NCE EDUC'!$B$13:$L$1284,11,FALSE)</f>
        <v>91.809925093632955</v>
      </c>
      <c r="E2168" t="s">
        <v>894</v>
      </c>
      <c r="F2168" t="str">
        <f>VLOOKUP(B2168,'NCE EDUC'!$B$13:$J$1284,9,FALSE)</f>
        <v>Monthly</v>
      </c>
      <c r="G2168" t="str">
        <f>VLOOKUP(B2168,'NCE EDUC'!$B$13:$I$1284,8,FALSE)</f>
        <v>P1YM</v>
      </c>
      <c r="H2168" t="s">
        <v>1821</v>
      </c>
    </row>
    <row r="2169" spans="2:8" x14ac:dyDescent="0.35">
      <c r="B2169" t="s">
        <v>3811</v>
      </c>
      <c r="C2169" t="str">
        <f>VLOOKUP(B2169,'NCE EDUC'!B:F,5,FALSE)</f>
        <v>Microsoft Teams Phone with Calling Plan (country zone 2) (Education Student Pricing)</v>
      </c>
      <c r="D2169">
        <f>VLOOKUP(B2169,'NCE EDUC'!$B$13:$L$1284,11,FALSE)</f>
        <v>1049.314606741573</v>
      </c>
      <c r="E2169" t="s">
        <v>894</v>
      </c>
      <c r="F2169" t="str">
        <f>VLOOKUP(B2169,'NCE EDUC'!$B$13:$J$1284,9,FALSE)</f>
        <v>Annual</v>
      </c>
      <c r="G2169" t="str">
        <f>VLOOKUP(B2169,'NCE EDUC'!$B$13:$I$1284,8,FALSE)</f>
        <v>P1YA</v>
      </c>
      <c r="H2169" t="s">
        <v>1821</v>
      </c>
    </row>
    <row r="2170" spans="2:8" x14ac:dyDescent="0.35">
      <c r="B2170" t="s">
        <v>3812</v>
      </c>
      <c r="C2170" t="str">
        <f>VLOOKUP(B2170,'NCE EDUC'!B:F,5,FALSE)</f>
        <v>Teams Phone with Calling Plan (country zone 1 - US) (Education Student Pricing)</v>
      </c>
      <c r="D2170">
        <f>VLOOKUP(B2170,'NCE EDUC'!$B$13:$L$1284,11,FALSE)</f>
        <v>114.76966292134831</v>
      </c>
      <c r="E2170" t="s">
        <v>894</v>
      </c>
      <c r="F2170" t="str">
        <f>VLOOKUP(B2170,'NCE EDUC'!$B$13:$J$1284,9,FALSE)</f>
        <v>Monthly</v>
      </c>
      <c r="G2170" t="str">
        <f>VLOOKUP(B2170,'NCE EDUC'!$B$13:$I$1284,8,FALSE)</f>
        <v>P1YM</v>
      </c>
      <c r="H2170" t="s">
        <v>1821</v>
      </c>
    </row>
    <row r="2171" spans="2:8" x14ac:dyDescent="0.35">
      <c r="B2171" t="s">
        <v>3813</v>
      </c>
      <c r="C2171" t="str">
        <f>VLOOKUP(B2171,'NCE EDUC'!B:F,5,FALSE)</f>
        <v>Microsoft Teams Phone with Calling Plan (country zone 1 - UK/Canada) (Education Faculty Pricing)</v>
      </c>
      <c r="D2171">
        <f>VLOOKUP(B2171,'NCE EDUC'!$B$13:$L$1284,11,FALSE)</f>
        <v>81.022471910112358</v>
      </c>
      <c r="E2171" t="s">
        <v>894</v>
      </c>
      <c r="F2171" t="str">
        <f>VLOOKUP(B2171,'NCE EDUC'!$B$13:$J$1284,9,FALSE)</f>
        <v>Monthly</v>
      </c>
      <c r="G2171" t="str">
        <f>VLOOKUP(B2171,'NCE EDUC'!$B$13:$I$1284,8,FALSE)</f>
        <v>P1MM</v>
      </c>
      <c r="H2171" t="s">
        <v>1821</v>
      </c>
    </row>
    <row r="2172" spans="2:8" x14ac:dyDescent="0.35">
      <c r="B2172" t="s">
        <v>3814</v>
      </c>
      <c r="C2172" t="str">
        <f>VLOOKUP(B2172,'NCE EDUC'!B:F,5,FALSE)</f>
        <v>Microsoft Teams Phone with Calling Plan (country zone 2) (Education Faculty Pricing)</v>
      </c>
      <c r="D2172">
        <f>VLOOKUP(B2172,'NCE EDUC'!$B$13:$L$1284,11,FALSE)</f>
        <v>110.44943820224718</v>
      </c>
      <c r="E2172" t="s">
        <v>894</v>
      </c>
      <c r="F2172" t="str">
        <f>VLOOKUP(B2172,'NCE EDUC'!$B$13:$J$1284,9,FALSE)</f>
        <v>Monthly</v>
      </c>
      <c r="G2172" t="str">
        <f>VLOOKUP(B2172,'NCE EDUC'!$B$13:$I$1284,8,FALSE)</f>
        <v>P1MM</v>
      </c>
      <c r="H2172" t="s">
        <v>1821</v>
      </c>
    </row>
    <row r="2173" spans="2:8" x14ac:dyDescent="0.35">
      <c r="B2173" t="s">
        <v>3815</v>
      </c>
      <c r="C2173" t="str">
        <f>VLOOKUP(B2173,'NCE EDUC'!B:F,5,FALSE)</f>
        <v>Microsoft Teams Phone with Calling Plan (country zone 1 - UK/Canada) (Education Student Pricing)</v>
      </c>
      <c r="D2173">
        <f>VLOOKUP(B2173,'NCE EDUC'!$B$13:$L$1284,11,FALSE)</f>
        <v>75.483146067415731</v>
      </c>
      <c r="E2173" t="s">
        <v>894</v>
      </c>
      <c r="F2173" t="str">
        <f>VLOOKUP(B2173,'NCE EDUC'!$B$13:$J$1284,9,FALSE)</f>
        <v>Monthly</v>
      </c>
      <c r="G2173" t="str">
        <f>VLOOKUP(B2173,'NCE EDUC'!$B$13:$I$1284,8,FALSE)</f>
        <v>P1MM</v>
      </c>
      <c r="H2173" t="s">
        <v>1821</v>
      </c>
    </row>
    <row r="2174" spans="2:8" x14ac:dyDescent="0.35">
      <c r="B2174" t="s">
        <v>3816</v>
      </c>
      <c r="C2174" t="str">
        <f>VLOOKUP(B2174,'NCE EDUC'!B:F,5,FALSE)</f>
        <v>Microsoft Teams Phone with Calling Plan (country zone 1 - UK/Canada) (Education Student Pricing)</v>
      </c>
      <c r="D2174">
        <f>VLOOKUP(B2174,'NCE EDUC'!$B$13:$L$1284,11,FALSE)</f>
        <v>754.84269662921338</v>
      </c>
      <c r="E2174" t="s">
        <v>894</v>
      </c>
      <c r="F2174" t="str">
        <f>VLOOKUP(B2174,'NCE EDUC'!$B$13:$J$1284,9,FALSE)</f>
        <v>Annual</v>
      </c>
      <c r="G2174" t="str">
        <f>VLOOKUP(B2174,'NCE EDUC'!$B$13:$I$1284,8,FALSE)</f>
        <v>P1YA</v>
      </c>
      <c r="H2174" t="s">
        <v>1821</v>
      </c>
    </row>
    <row r="2175" spans="2:8" x14ac:dyDescent="0.35">
      <c r="B2175" t="s">
        <v>3817</v>
      </c>
      <c r="C2175" t="str">
        <f>VLOOKUP(B2175,'NCE EDUC'!B:F,5,FALSE)</f>
        <v>Microsoft Teams Phone with Calling Plan (country zone 1 - UK/Canada) (Education Student Pricing)</v>
      </c>
      <c r="D2175">
        <f>VLOOKUP(B2175,'NCE EDUC'!$B$13:$L$1284,11,FALSE)</f>
        <v>66.050561797752806</v>
      </c>
      <c r="E2175" t="s">
        <v>894</v>
      </c>
      <c r="F2175" t="str">
        <f>VLOOKUP(B2175,'NCE EDUC'!$B$13:$J$1284,9,FALSE)</f>
        <v>Monthly</v>
      </c>
      <c r="G2175" t="str">
        <f>VLOOKUP(B2175,'NCE EDUC'!$B$13:$I$1284,8,FALSE)</f>
        <v>P1YM</v>
      </c>
      <c r="H2175" t="s">
        <v>1821</v>
      </c>
    </row>
    <row r="2176" spans="2:8" x14ac:dyDescent="0.35">
      <c r="B2176" t="s">
        <v>3818</v>
      </c>
      <c r="C2176" t="str">
        <f>VLOOKUP(B2176,'NCE EDUC'!B:F,5,FALSE)</f>
        <v>Teams Phone with Calling Plan (country zone 1 - US) (Education Student Pricing)</v>
      </c>
      <c r="D2176">
        <f>VLOOKUP(B2176,'NCE EDUC'!$B$13:$L$1284,11,FALSE)</f>
        <v>131.15730337078651</v>
      </c>
      <c r="E2176" t="s">
        <v>894</v>
      </c>
      <c r="F2176" t="str">
        <f>VLOOKUP(B2176,'NCE EDUC'!$B$13:$J$1284,9,FALSE)</f>
        <v>Monthly</v>
      </c>
      <c r="G2176" t="str">
        <f>VLOOKUP(B2176,'NCE EDUC'!$B$13:$I$1284,8,FALSE)</f>
        <v>P1MM</v>
      </c>
      <c r="H2176" t="s">
        <v>1821</v>
      </c>
    </row>
    <row r="2177" spans="2:8" x14ac:dyDescent="0.35">
      <c r="B2177" t="s">
        <v>3819</v>
      </c>
      <c r="C2177" t="str">
        <f>VLOOKUP(B2177,'NCE EDUC'!B:F,5,FALSE)</f>
        <v>Microsoft Teams Rooms Pro (Education Faculty Pricing)</v>
      </c>
      <c r="D2177">
        <f>VLOOKUP(B2177,'NCE EDUC'!$B$13:$L$1284,11,FALSE)</f>
        <v>117.79775280898876</v>
      </c>
      <c r="E2177" t="s">
        <v>894</v>
      </c>
      <c r="F2177" t="str">
        <f>VLOOKUP(B2177,'NCE EDUC'!$B$13:$J$1284,9,FALSE)</f>
        <v>Monthly</v>
      </c>
      <c r="G2177" t="str">
        <f>VLOOKUP(B2177,'NCE EDUC'!$B$13:$I$1284,8,FALSE)</f>
        <v>P1MM</v>
      </c>
      <c r="H2177" t="s">
        <v>1821</v>
      </c>
    </row>
    <row r="2178" spans="2:8" x14ac:dyDescent="0.35">
      <c r="B2178" t="s">
        <v>3820</v>
      </c>
      <c r="C2178" t="str">
        <f>VLOOKUP(B2178,'NCE EDUC'!B:F,5,FALSE)</f>
        <v>Microsoft Teams Rooms Pro without Audio Conferencing (Education Faculty Pricing)</v>
      </c>
      <c r="D2178">
        <f>VLOOKUP(B2178,'NCE EDUC'!$B$13:$L$1284,11,FALSE)</f>
        <v>117.79775280898876</v>
      </c>
      <c r="E2178" t="s">
        <v>894</v>
      </c>
      <c r="F2178" t="str">
        <f>VLOOKUP(B2178,'NCE EDUC'!$B$13:$J$1284,9,FALSE)</f>
        <v>Monthly</v>
      </c>
      <c r="G2178" t="str">
        <f>VLOOKUP(B2178,'NCE EDUC'!$B$13:$I$1284,8,FALSE)</f>
        <v>P1MM</v>
      </c>
      <c r="H2178" t="s">
        <v>1821</v>
      </c>
    </row>
    <row r="2179" spans="2:8" x14ac:dyDescent="0.35">
      <c r="B2179" t="s">
        <v>3821</v>
      </c>
      <c r="C2179" t="str">
        <f>VLOOKUP(B2179,'NCE EDUC'!B:F,5,FALSE)</f>
        <v>Minecraft Education per user (Education Student Pricing)</v>
      </c>
      <c r="D2179">
        <f>VLOOKUP(B2179,'NCE EDUC'!$B$13:$L$1284,11,FALSE)</f>
        <v>32.146067415730336</v>
      </c>
      <c r="E2179" t="s">
        <v>894</v>
      </c>
      <c r="F2179" t="str">
        <f>VLOOKUP(B2179,'NCE EDUC'!$B$13:$J$1284,9,FALSE)</f>
        <v>Annual</v>
      </c>
      <c r="G2179" t="str">
        <f>VLOOKUP(B2179,'NCE EDUC'!$B$13:$I$1284,8,FALSE)</f>
        <v>P1YA</v>
      </c>
      <c r="H2179" t="s">
        <v>1821</v>
      </c>
    </row>
    <row r="2180" spans="2:8" x14ac:dyDescent="0.35">
      <c r="B2180" t="s">
        <v>3822</v>
      </c>
      <c r="C2180" t="str">
        <f>VLOOKUP(B2180,'NCE EDUC'!B:F,5,FALSE)</f>
        <v>Minecraft Education per user (Education Student Pricing)</v>
      </c>
      <c r="D2180">
        <f>VLOOKUP(B2180,'NCE EDUC'!$B$13:$L$1284,11,FALSE)</f>
        <v>2.8127340823970037</v>
      </c>
      <c r="E2180" t="s">
        <v>894</v>
      </c>
      <c r="F2180" t="str">
        <f>VLOOKUP(B2180,'NCE EDUC'!$B$13:$J$1284,9,FALSE)</f>
        <v>Monthly</v>
      </c>
      <c r="G2180" t="str">
        <f>VLOOKUP(B2180,'NCE EDUC'!$B$13:$I$1284,8,FALSE)</f>
        <v>P1YM</v>
      </c>
      <c r="H2180" t="s">
        <v>1821</v>
      </c>
    </row>
    <row r="2181" spans="2:8" x14ac:dyDescent="0.35">
      <c r="B2181" t="s">
        <v>3823</v>
      </c>
      <c r="C2181" t="str">
        <f>VLOOKUP(B2181,'NCE EDUC'!B:F,5,FALSE)</f>
        <v>Office 365 A5 with Calling Minutes (Education Student Pricing)</v>
      </c>
      <c r="D2181">
        <f>VLOOKUP(B2181,'NCE EDUC'!$B$13:$L$1284,11,FALSE)</f>
        <v>442.35955056179773</v>
      </c>
      <c r="E2181" t="s">
        <v>894</v>
      </c>
      <c r="F2181" t="str">
        <f>VLOOKUP(B2181,'NCE EDUC'!$B$13:$J$1284,9,FALSE)</f>
        <v>Annual</v>
      </c>
      <c r="G2181" t="str">
        <f>VLOOKUP(B2181,'NCE EDUC'!$B$13:$I$1284,8,FALSE)</f>
        <v>P1YA</v>
      </c>
      <c r="H2181" t="s">
        <v>1821</v>
      </c>
    </row>
    <row r="2182" spans="2:8" x14ac:dyDescent="0.35">
      <c r="B2182" t="s">
        <v>3824</v>
      </c>
      <c r="C2182" t="str">
        <f>VLOOKUP(B2182,'NCE EDUC'!B:F,5,FALSE)</f>
        <v>Office 365 A5 with Calling Minutes (Education Faculty Pricing)</v>
      </c>
      <c r="D2182">
        <f>VLOOKUP(B2182,'NCE EDUC'!$B$13:$L$1284,11,FALSE)</f>
        <v>58.898876404494381</v>
      </c>
      <c r="E2182" t="s">
        <v>894</v>
      </c>
      <c r="F2182" t="str">
        <f>VLOOKUP(B2182,'NCE EDUC'!$B$13:$J$1284,9,FALSE)</f>
        <v>Monthly</v>
      </c>
      <c r="G2182" t="str">
        <f>VLOOKUP(B2182,'NCE EDUC'!$B$13:$I$1284,8,FALSE)</f>
        <v>P1MM</v>
      </c>
      <c r="H2182" t="s">
        <v>1821</v>
      </c>
    </row>
    <row r="2183" spans="2:8" x14ac:dyDescent="0.35">
      <c r="B2183" t="s">
        <v>3825</v>
      </c>
      <c r="C2183" t="str">
        <f>VLOOKUP(B2183,'NCE EDUC'!B:F,5,FALSE)</f>
        <v>Office 365 A5 with Calling Minutes (Education Faculty Pricing)</v>
      </c>
      <c r="D2183">
        <f>VLOOKUP(B2183,'NCE EDUC'!$B$13:$L$1284,11,FALSE)</f>
        <v>588.95505617977517</v>
      </c>
      <c r="E2183" t="s">
        <v>894</v>
      </c>
      <c r="F2183" t="str">
        <f>VLOOKUP(B2183,'NCE EDUC'!$B$13:$J$1284,9,FALSE)</f>
        <v>Annual</v>
      </c>
      <c r="G2183" t="str">
        <f>VLOOKUP(B2183,'NCE EDUC'!$B$13:$I$1284,8,FALSE)</f>
        <v>P1YA</v>
      </c>
      <c r="H2183" t="s">
        <v>1821</v>
      </c>
    </row>
    <row r="2184" spans="2:8" x14ac:dyDescent="0.35">
      <c r="B2184" t="s">
        <v>3826</v>
      </c>
      <c r="C2184" t="str">
        <f>VLOOKUP(B2184,'NCE EDUC'!B:F,5,FALSE)</f>
        <v>Office 365 A5 with Calling Minutes (Education Student Pricing)</v>
      </c>
      <c r="D2184">
        <f>VLOOKUP(B2184,'NCE EDUC'!$B$13:$L$1284,11,FALSE)</f>
        <v>44.235955056179769</v>
      </c>
      <c r="E2184" t="s">
        <v>894</v>
      </c>
      <c r="F2184" t="str">
        <f>VLOOKUP(B2184,'NCE EDUC'!$B$13:$J$1284,9,FALSE)</f>
        <v>Monthly</v>
      </c>
      <c r="G2184" t="str">
        <f>VLOOKUP(B2184,'NCE EDUC'!$B$13:$I$1284,8,FALSE)</f>
        <v>P1MM</v>
      </c>
      <c r="H2184" t="s">
        <v>1821</v>
      </c>
    </row>
    <row r="2185" spans="2:8" x14ac:dyDescent="0.35">
      <c r="B2185" t="s">
        <v>3827</v>
      </c>
      <c r="C2185" t="str">
        <f>VLOOKUP(B2185,'NCE EDUC'!B:F,5,FALSE)</f>
        <v>Office 365 A5 with Calling Minutes (Education Faculty Pricing)</v>
      </c>
      <c r="D2185">
        <f>VLOOKUP(B2185,'NCE EDUC'!$B$13:$L$1284,11,FALSE)</f>
        <v>51.5308988764045</v>
      </c>
      <c r="E2185" t="s">
        <v>894</v>
      </c>
      <c r="F2185" t="str">
        <f>VLOOKUP(B2185,'NCE EDUC'!$B$13:$J$1284,9,FALSE)</f>
        <v>Monthly</v>
      </c>
      <c r="G2185" t="str">
        <f>VLOOKUP(B2185,'NCE EDUC'!$B$13:$I$1284,8,FALSE)</f>
        <v>P1YM</v>
      </c>
      <c r="H2185" t="s">
        <v>1821</v>
      </c>
    </row>
    <row r="2186" spans="2:8" x14ac:dyDescent="0.35">
      <c r="B2186" t="s">
        <v>3828</v>
      </c>
      <c r="C2186" t="str">
        <f>VLOOKUP(B2186,'NCE EDUC'!B:F,5,FALSE)</f>
        <v>Office 365 A5 with Calling Minutes (Education Student Pricing)</v>
      </c>
      <c r="D2186">
        <f>VLOOKUP(B2186,'NCE EDUC'!$B$13:$L$1284,11,FALSE)</f>
        <v>38.711610486891381</v>
      </c>
      <c r="E2186" t="s">
        <v>894</v>
      </c>
      <c r="F2186" t="str">
        <f>VLOOKUP(B2186,'NCE EDUC'!$B$13:$J$1284,9,FALSE)</f>
        <v>Monthly</v>
      </c>
      <c r="G2186" t="str">
        <f>VLOOKUP(B2186,'NCE EDUC'!$B$13:$I$1284,8,FALSE)</f>
        <v>P1YM</v>
      </c>
      <c r="H2186" t="s">
        <v>1821</v>
      </c>
    </row>
    <row r="2187" spans="2:8" x14ac:dyDescent="0.35">
      <c r="B2187" t="s">
        <v>3829</v>
      </c>
      <c r="C2187" t="str">
        <f>VLOOKUP(B2187,'NCE EDUC'!B:F,5,FALSE)</f>
        <v>Power Automate Hosted Process (Education Faculty Pricing)</v>
      </c>
      <c r="D2187">
        <f>VLOOKUP(B2187,'NCE EDUC'!$B$13:$L$1284,11,FALSE)</f>
        <v>714.25374531835212</v>
      </c>
      <c r="E2187" t="s">
        <v>894</v>
      </c>
      <c r="F2187" t="str">
        <f>VLOOKUP(B2187,'NCE EDUC'!$B$13:$J$1284,9,FALSE)</f>
        <v>Monthly</v>
      </c>
      <c r="G2187" t="str">
        <f>VLOOKUP(B2187,'NCE EDUC'!$B$13:$I$1284,8,FALSE)</f>
        <v>P1YM</v>
      </c>
      <c r="H2187" t="s">
        <v>1821</v>
      </c>
    </row>
    <row r="2188" spans="2:8" x14ac:dyDescent="0.35">
      <c r="B2188" t="s">
        <v>3830</v>
      </c>
      <c r="C2188" t="str">
        <f>VLOOKUP(B2188,'NCE EDUC'!B:F,5,FALSE)</f>
        <v>Power Automate Hosted Process (Education Student Pricing)</v>
      </c>
      <c r="D2188">
        <f>VLOOKUP(B2188,'NCE EDUC'!$B$13:$L$1284,11,FALSE)</f>
        <v>519.42228464419475</v>
      </c>
      <c r="E2188" t="s">
        <v>894</v>
      </c>
      <c r="F2188" t="str">
        <f>VLOOKUP(B2188,'NCE EDUC'!$B$13:$J$1284,9,FALSE)</f>
        <v>Monthly</v>
      </c>
      <c r="G2188" t="str">
        <f>VLOOKUP(B2188,'NCE EDUC'!$B$13:$I$1284,8,FALSE)</f>
        <v>P1YM</v>
      </c>
      <c r="H2188" t="s">
        <v>1821</v>
      </c>
    </row>
    <row r="2189" spans="2:8" x14ac:dyDescent="0.35">
      <c r="B2189" t="s">
        <v>3831</v>
      </c>
      <c r="C2189" t="str">
        <f>VLOOKUP(B2189,'NCE EDUC'!B:F,5,FALSE)</f>
        <v>Power Automate Hosted Process (Education Faculty Pricing)</v>
      </c>
      <c r="D2189">
        <f>VLOOKUP(B2189,'NCE EDUC'!$B$13:$L$1284,11,FALSE)</f>
        <v>816.29213483146066</v>
      </c>
      <c r="E2189" t="s">
        <v>894</v>
      </c>
      <c r="F2189" t="str">
        <f>VLOOKUP(B2189,'NCE EDUC'!$B$13:$J$1284,9,FALSE)</f>
        <v>Monthly</v>
      </c>
      <c r="G2189" t="str">
        <f>VLOOKUP(B2189,'NCE EDUC'!$B$13:$I$1284,8,FALSE)</f>
        <v>P1MM</v>
      </c>
      <c r="H2189" t="s">
        <v>1821</v>
      </c>
    </row>
    <row r="2190" spans="2:8" x14ac:dyDescent="0.35">
      <c r="B2190" t="s">
        <v>3832</v>
      </c>
      <c r="C2190" t="str">
        <f>VLOOKUP(B2190,'NCE EDUC'!B:F,5,FALSE)</f>
        <v>Power Automate Hosted Process (Education Faculty Pricing)</v>
      </c>
      <c r="D2190">
        <f>VLOOKUP(B2190,'NCE EDUC'!$B$13:$L$1284,11,FALSE)</f>
        <v>8162.8426966292136</v>
      </c>
      <c r="E2190" t="s">
        <v>894</v>
      </c>
      <c r="F2190" t="str">
        <f>VLOOKUP(B2190,'NCE EDUC'!$B$13:$J$1284,9,FALSE)</f>
        <v>Annual</v>
      </c>
      <c r="G2190" t="str">
        <f>VLOOKUP(B2190,'NCE EDUC'!$B$13:$I$1284,8,FALSE)</f>
        <v>P1YA</v>
      </c>
      <c r="H2190" t="s">
        <v>1821</v>
      </c>
    </row>
    <row r="2191" spans="2:8" x14ac:dyDescent="0.35">
      <c r="B2191" t="s">
        <v>3833</v>
      </c>
      <c r="C2191" t="str">
        <f>VLOOKUP(B2191,'NCE EDUC'!B:F,5,FALSE)</f>
        <v>Power Automate Hosted Process (Education Student Pricing)</v>
      </c>
      <c r="D2191">
        <f>VLOOKUP(B2191,'NCE EDUC'!$B$13:$L$1284,11,FALSE)</f>
        <v>5936.1797752808989</v>
      </c>
      <c r="E2191" t="s">
        <v>894</v>
      </c>
      <c r="F2191" t="str">
        <f>VLOOKUP(B2191,'NCE EDUC'!$B$13:$J$1284,9,FALSE)</f>
        <v>Annual</v>
      </c>
      <c r="G2191" t="str">
        <f>VLOOKUP(B2191,'NCE EDUC'!$B$13:$I$1284,8,FALSE)</f>
        <v>P1YA</v>
      </c>
      <c r="H2191" t="s">
        <v>1821</v>
      </c>
    </row>
    <row r="2192" spans="2:8" x14ac:dyDescent="0.35">
      <c r="B2192" t="s">
        <v>3834</v>
      </c>
      <c r="C2192" t="str">
        <f>VLOOKUP(B2192,'NCE EDUC'!B:F,5,FALSE)</f>
        <v>Power Automate Hosted Process (Education Student Pricing)</v>
      </c>
      <c r="D2192">
        <f>VLOOKUP(B2192,'NCE EDUC'!$B$13:$L$1284,11,FALSE)</f>
        <v>593.61797752808991</v>
      </c>
      <c r="E2192" t="s">
        <v>894</v>
      </c>
      <c r="F2192" t="str">
        <f>VLOOKUP(B2192,'NCE EDUC'!$B$13:$J$1284,9,FALSE)</f>
        <v>Monthly</v>
      </c>
      <c r="G2192" t="str">
        <f>VLOOKUP(B2192,'NCE EDUC'!$B$13:$I$1284,8,FALSE)</f>
        <v>P1MM</v>
      </c>
      <c r="H2192" t="s">
        <v>1821</v>
      </c>
    </row>
    <row r="2193" spans="2:8" x14ac:dyDescent="0.35">
      <c r="B2193" t="s">
        <v>3835</v>
      </c>
      <c r="C2193" t="str">
        <f>VLOOKUP(B2193,'NCE EDUC'!B:F,5,FALSE)</f>
        <v>Priva Subject Rights Requests (100) (Education Faculty Pricing)</v>
      </c>
      <c r="D2193">
        <f>VLOOKUP(B2193,'NCE EDUC'!$B$13:$L$1284,11,FALSE)</f>
        <v>10737.573970037452</v>
      </c>
      <c r="E2193" t="s">
        <v>894</v>
      </c>
      <c r="F2193" t="str">
        <f>VLOOKUP(B2193,'NCE EDUC'!$B$13:$J$1284,9,FALSE)</f>
        <v>Monthly</v>
      </c>
      <c r="G2193" t="str">
        <f>VLOOKUP(B2193,'NCE EDUC'!$B$13:$I$1284,8,FALSE)</f>
        <v>P1YM</v>
      </c>
      <c r="H2193" t="s">
        <v>1821</v>
      </c>
    </row>
    <row r="2194" spans="2:8" x14ac:dyDescent="0.35">
      <c r="B2194" t="s">
        <v>3836</v>
      </c>
      <c r="C2194" t="str">
        <f>VLOOKUP(B2194,'NCE EDUC'!B:F,5,FALSE)</f>
        <v>Priva Subject Rights Requests (10) (Education Faculty Pricing)</v>
      </c>
      <c r="D2194">
        <f>VLOOKUP(B2194,'NCE EDUC'!$B$13:$L$1284,11,FALSE)</f>
        <v>1227.1685393258429</v>
      </c>
      <c r="E2194" t="s">
        <v>894</v>
      </c>
      <c r="F2194" t="str">
        <f>VLOOKUP(B2194,'NCE EDUC'!$B$13:$J$1284,9,FALSE)</f>
        <v>Monthly</v>
      </c>
      <c r="G2194" t="str">
        <f>VLOOKUP(B2194,'NCE EDUC'!$B$13:$I$1284,8,FALSE)</f>
        <v>P1MM</v>
      </c>
      <c r="H2194" t="s">
        <v>1821</v>
      </c>
    </row>
    <row r="2195" spans="2:8" x14ac:dyDescent="0.35">
      <c r="B2195" t="s">
        <v>3837</v>
      </c>
      <c r="C2195" t="str">
        <f>VLOOKUP(B2195,'NCE EDUC'!B:F,5,FALSE)</f>
        <v>Priva Subject Rights Requests (1) (Education Faculty Pricing)</v>
      </c>
      <c r="D2195">
        <f>VLOOKUP(B2195,'NCE EDUC'!$B$13:$L$1284,11,FALSE)</f>
        <v>122.66292134831461</v>
      </c>
      <c r="E2195" t="s">
        <v>894</v>
      </c>
      <c r="F2195" t="str">
        <f>VLOOKUP(B2195,'NCE EDUC'!$B$13:$J$1284,9,FALSE)</f>
        <v>Monthly</v>
      </c>
      <c r="G2195" t="str">
        <f>VLOOKUP(B2195,'NCE EDUC'!$B$13:$I$1284,8,FALSE)</f>
        <v>P1MM</v>
      </c>
      <c r="H2195" t="s">
        <v>1821</v>
      </c>
    </row>
    <row r="2196" spans="2:8" x14ac:dyDescent="0.35">
      <c r="B2196" t="s">
        <v>3838</v>
      </c>
      <c r="C2196" t="str">
        <f>VLOOKUP(B2196,'NCE EDUC'!B:F,5,FALSE)</f>
        <v>Priva Subject Rights Requests (10) (Education Faculty Pricing)</v>
      </c>
      <c r="D2196">
        <f>VLOOKUP(B2196,'NCE EDUC'!$B$13:$L$1284,11,FALSE)</f>
        <v>1073.7649812734082</v>
      </c>
      <c r="E2196" t="s">
        <v>894</v>
      </c>
      <c r="F2196" t="str">
        <f>VLOOKUP(B2196,'NCE EDUC'!$B$13:$J$1284,9,FALSE)</f>
        <v>Monthly</v>
      </c>
      <c r="G2196" t="str">
        <f>VLOOKUP(B2196,'NCE EDUC'!$B$13:$I$1284,8,FALSE)</f>
        <v>P1YM</v>
      </c>
      <c r="H2196" t="s">
        <v>1821</v>
      </c>
    </row>
    <row r="2197" spans="2:8" x14ac:dyDescent="0.35">
      <c r="B2197" t="s">
        <v>3839</v>
      </c>
      <c r="C2197" t="str">
        <f>VLOOKUP(B2197,'NCE EDUC'!B:F,5,FALSE)</f>
        <v>Priva Subject Rights Requests (100) (Education Faculty Pricing)</v>
      </c>
      <c r="D2197">
        <f>VLOOKUP(B2197,'NCE EDUC'!$B$13:$L$1284,11,FALSE)</f>
        <v>12271.505617977527</v>
      </c>
      <c r="E2197" t="s">
        <v>894</v>
      </c>
      <c r="F2197" t="str">
        <f>VLOOKUP(B2197,'NCE EDUC'!$B$13:$J$1284,9,FALSE)</f>
        <v>Monthly</v>
      </c>
      <c r="G2197" t="str">
        <f>VLOOKUP(B2197,'NCE EDUC'!$B$13:$I$1284,8,FALSE)</f>
        <v>P1MM</v>
      </c>
      <c r="H2197" t="s">
        <v>1821</v>
      </c>
    </row>
    <row r="2198" spans="2:8" x14ac:dyDescent="0.35">
      <c r="B2198" t="s">
        <v>3840</v>
      </c>
      <c r="C2198" t="str">
        <f>VLOOKUP(B2198,'NCE EDUC'!B:F,5,FALSE)</f>
        <v>Priva Subject Rights Requests (100) (Education Faculty Pricing)</v>
      </c>
      <c r="D2198">
        <f>VLOOKUP(B2198,'NCE EDUC'!$B$13:$L$1284,11,FALSE)</f>
        <v>122715.06741573034</v>
      </c>
      <c r="E2198" t="s">
        <v>894</v>
      </c>
      <c r="F2198" t="str">
        <f>VLOOKUP(B2198,'NCE EDUC'!$B$13:$J$1284,9,FALSE)</f>
        <v>Annual</v>
      </c>
      <c r="G2198" t="str">
        <f>VLOOKUP(B2198,'NCE EDUC'!$B$13:$I$1284,8,FALSE)</f>
        <v>P1YA</v>
      </c>
      <c r="H2198" t="s">
        <v>1821</v>
      </c>
    </row>
    <row r="2199" spans="2:8" x14ac:dyDescent="0.35">
      <c r="B2199" t="s">
        <v>3841</v>
      </c>
      <c r="C2199" t="str">
        <f>VLOOKUP(B2199,'NCE EDUC'!B:F,5,FALSE)</f>
        <v>Priva Privacy Risk Management (Education Faculty Pricing)</v>
      </c>
      <c r="D2199">
        <f>VLOOKUP(B2199,'NCE EDUC'!$B$13:$L$1284,11,FALSE)</f>
        <v>367.77528089887642</v>
      </c>
      <c r="E2199" t="s">
        <v>894</v>
      </c>
      <c r="F2199" t="str">
        <f>VLOOKUP(B2199,'NCE EDUC'!$B$13:$J$1284,9,FALSE)</f>
        <v>Annual</v>
      </c>
      <c r="G2199" t="str">
        <f>VLOOKUP(B2199,'NCE EDUC'!$B$13:$I$1284,8,FALSE)</f>
        <v>P1YA</v>
      </c>
      <c r="H2199" t="s">
        <v>1821</v>
      </c>
    </row>
    <row r="2200" spans="2:8" x14ac:dyDescent="0.35">
      <c r="B2200" t="s">
        <v>3842</v>
      </c>
      <c r="C2200" t="str">
        <f>VLOOKUP(B2200,'NCE EDUC'!B:F,5,FALSE)</f>
        <v>Priva Subject Rights Requests (10) (Education Faculty Pricing)</v>
      </c>
      <c r="D2200">
        <f>VLOOKUP(B2200,'NCE EDUC'!$B$13:$L$1284,11,FALSE)</f>
        <v>12271.629213483146</v>
      </c>
      <c r="E2200" t="s">
        <v>894</v>
      </c>
      <c r="F2200" t="str">
        <f>VLOOKUP(B2200,'NCE EDUC'!$B$13:$J$1284,9,FALSE)</f>
        <v>Annual</v>
      </c>
      <c r="G2200" t="str">
        <f>VLOOKUP(B2200,'NCE EDUC'!$B$13:$I$1284,8,FALSE)</f>
        <v>P1YA</v>
      </c>
      <c r="H2200" t="s">
        <v>1821</v>
      </c>
    </row>
    <row r="2201" spans="2:8" x14ac:dyDescent="0.35">
      <c r="B2201" t="s">
        <v>3843</v>
      </c>
      <c r="C2201" t="str">
        <f>VLOOKUP(B2201,'NCE EDUC'!B:F,5,FALSE)</f>
        <v>Priva Subject Rights Requests (1) (Education Faculty Pricing)</v>
      </c>
      <c r="D2201">
        <f>VLOOKUP(B2201,'NCE EDUC'!$B$13:$L$1284,11,FALSE)</f>
        <v>1226.7752808988764</v>
      </c>
      <c r="E2201" t="s">
        <v>894</v>
      </c>
      <c r="F2201" t="str">
        <f>VLOOKUP(B2201,'NCE EDUC'!$B$13:$J$1284,9,FALSE)</f>
        <v>Annual</v>
      </c>
      <c r="G2201" t="str">
        <f>VLOOKUP(B2201,'NCE EDUC'!$B$13:$I$1284,8,FALSE)</f>
        <v>P1YA</v>
      </c>
      <c r="H2201" t="s">
        <v>1821</v>
      </c>
    </row>
    <row r="2202" spans="2:8" x14ac:dyDescent="0.35">
      <c r="B2202" t="s">
        <v>3844</v>
      </c>
      <c r="C2202" t="str">
        <f>VLOOKUP(B2202,'NCE EDUC'!B:F,5,FALSE)</f>
        <v>Priva Subject Rights Requests (1) (Education Faculty Pricing)</v>
      </c>
      <c r="D2202">
        <f>VLOOKUP(B2202,'NCE EDUC'!$B$13:$L$1284,11,FALSE)</f>
        <v>107.3492509363296</v>
      </c>
      <c r="E2202" t="s">
        <v>894</v>
      </c>
      <c r="F2202" t="str">
        <f>VLOOKUP(B2202,'NCE EDUC'!$B$13:$J$1284,9,FALSE)</f>
        <v>Monthly</v>
      </c>
      <c r="G2202" t="str">
        <f>VLOOKUP(B2202,'NCE EDUC'!$B$13:$I$1284,8,FALSE)</f>
        <v>P1YM</v>
      </c>
      <c r="H2202" t="s">
        <v>1821</v>
      </c>
    </row>
    <row r="2203" spans="2:8" x14ac:dyDescent="0.35">
      <c r="B2203" t="s">
        <v>3845</v>
      </c>
      <c r="C2203" t="str">
        <f>VLOOKUP(B2203,'NCE EDUC'!B:F,5,FALSE)</f>
        <v>Priva Privacy Risk Management (Education Faculty Pricing)</v>
      </c>
      <c r="D2203">
        <f>VLOOKUP(B2203,'NCE EDUC'!$B$13:$L$1284,11,FALSE)</f>
        <v>36.786516853932589</v>
      </c>
      <c r="E2203" t="s">
        <v>894</v>
      </c>
      <c r="F2203" t="str">
        <f>VLOOKUP(B2203,'NCE EDUC'!$B$13:$J$1284,9,FALSE)</f>
        <v>Monthly</v>
      </c>
      <c r="G2203" t="str">
        <f>VLOOKUP(B2203,'NCE EDUC'!$B$13:$I$1284,8,FALSE)</f>
        <v>P1MM</v>
      </c>
      <c r="H2203" t="s">
        <v>1821</v>
      </c>
    </row>
    <row r="2204" spans="2:8" x14ac:dyDescent="0.35">
      <c r="B2204" t="s">
        <v>3846</v>
      </c>
      <c r="C2204" t="str">
        <f>VLOOKUP(B2204,'NCE EDUC'!B:F,5,FALSE)</f>
        <v>Priva Privacy Risk Management (Education Faculty Pricing)</v>
      </c>
      <c r="D2204">
        <f>VLOOKUP(B2204,'NCE EDUC'!$B$13:$L$1284,11,FALSE)</f>
        <v>32.176029962546814</v>
      </c>
      <c r="E2204" t="s">
        <v>894</v>
      </c>
      <c r="F2204" t="str">
        <f>VLOOKUP(B2204,'NCE EDUC'!$B$13:$J$1284,9,FALSE)</f>
        <v>Monthly</v>
      </c>
      <c r="G2204" t="str">
        <f>VLOOKUP(B2204,'NCE EDUC'!$B$13:$I$1284,8,FALSE)</f>
        <v>P1YM</v>
      </c>
      <c r="H2204" t="s">
        <v>1821</v>
      </c>
    </row>
    <row r="2205" spans="2:8" x14ac:dyDescent="0.35">
      <c r="B2205" t="s">
        <v>3847</v>
      </c>
      <c r="C2205" t="str">
        <f>VLOOKUP(B2205,'NCE EDUC'!B:F,5,FALSE)</f>
        <v>Pro Direct Support for Dynamics 365 Operations (Education Faculty Pricing)</v>
      </c>
      <c r="D2205">
        <f>VLOOKUP(B2205,'NCE EDUC'!$B$13:$L$1284,11,FALSE)</f>
        <v>45.483146067415724</v>
      </c>
      <c r="E2205" t="s">
        <v>894</v>
      </c>
      <c r="F2205" t="str">
        <f>VLOOKUP(B2205,'NCE EDUC'!$B$13:$J$1284,9,FALSE)</f>
        <v>Monthly</v>
      </c>
      <c r="G2205" t="str">
        <f>VLOOKUP(B2205,'NCE EDUC'!$B$13:$I$1284,8,FALSE)</f>
        <v>P1MM</v>
      </c>
      <c r="H2205" t="s">
        <v>1821</v>
      </c>
    </row>
    <row r="2206" spans="2:8" x14ac:dyDescent="0.35">
      <c r="B2206" t="s">
        <v>3848</v>
      </c>
      <c r="C2206" t="str">
        <f>VLOOKUP(B2206,'NCE EDUC'!B:F,5,FALSE)</f>
        <v>Pro Direct Support for Dynamics 365 Operations (Education Student Pricing)</v>
      </c>
      <c r="D2206">
        <f>VLOOKUP(B2206,'NCE EDUC'!$B$13:$L$1284,11,FALSE)</f>
        <v>28.973782771535582</v>
      </c>
      <c r="E2206" t="s">
        <v>894</v>
      </c>
      <c r="F2206" t="str">
        <f>VLOOKUP(B2206,'NCE EDUC'!$B$13:$J$1284,9,FALSE)</f>
        <v>Monthly</v>
      </c>
      <c r="G2206" t="str">
        <f>VLOOKUP(B2206,'NCE EDUC'!$B$13:$I$1284,8,FALSE)</f>
        <v>P1YM</v>
      </c>
      <c r="H2206" t="s">
        <v>1821</v>
      </c>
    </row>
    <row r="2207" spans="2:8" x14ac:dyDescent="0.35">
      <c r="B2207" t="s">
        <v>3849</v>
      </c>
      <c r="C2207" t="str">
        <f>VLOOKUP(B2207,'NCE EDUC'!B:F,5,FALSE)</f>
        <v>Pro Direct Support for Dynamics 365 Operations (Education Student Pricing)</v>
      </c>
      <c r="D2207">
        <f>VLOOKUP(B2207,'NCE EDUC'!$B$13:$L$1284,11,FALSE)</f>
        <v>33.112359550561798</v>
      </c>
      <c r="E2207" t="s">
        <v>894</v>
      </c>
      <c r="F2207" t="str">
        <f>VLOOKUP(B2207,'NCE EDUC'!$B$13:$J$1284,9,FALSE)</f>
        <v>Monthly</v>
      </c>
      <c r="G2207" t="str">
        <f>VLOOKUP(B2207,'NCE EDUC'!$B$13:$I$1284,8,FALSE)</f>
        <v>P1MM</v>
      </c>
      <c r="H2207" t="s">
        <v>1821</v>
      </c>
    </row>
    <row r="2208" spans="2:8" x14ac:dyDescent="0.35">
      <c r="B2208" t="s">
        <v>3850</v>
      </c>
      <c r="C2208" t="str">
        <f>VLOOKUP(B2208,'NCE EDUC'!B:F,5,FALSE)</f>
        <v>Pro Direct Support for Dynamics 365 Operations (Education Faculty Pricing)</v>
      </c>
      <c r="D2208">
        <f>VLOOKUP(B2208,'NCE EDUC'!$B$13:$L$1284,11,FALSE)</f>
        <v>454.89887640449439</v>
      </c>
      <c r="E2208" t="s">
        <v>894</v>
      </c>
      <c r="F2208" t="str">
        <f>VLOOKUP(B2208,'NCE EDUC'!$B$13:$J$1284,9,FALSE)</f>
        <v>Annual</v>
      </c>
      <c r="G2208" t="str">
        <f>VLOOKUP(B2208,'NCE EDUC'!$B$13:$I$1284,8,FALSE)</f>
        <v>P1YA</v>
      </c>
      <c r="H2208" t="s">
        <v>1821</v>
      </c>
    </row>
    <row r="2209" spans="2:8" x14ac:dyDescent="0.35">
      <c r="B2209" t="s">
        <v>3851</v>
      </c>
      <c r="C2209" t="str">
        <f>VLOOKUP(B2209,'NCE EDUC'!B:F,5,FALSE)</f>
        <v>Pro Direct Support for Dynamics 365 Operations (Education Student Pricing)</v>
      </c>
      <c r="D2209">
        <f>VLOOKUP(B2209,'NCE EDUC'!$B$13:$L$1284,11,FALSE)</f>
        <v>331.12359550561797</v>
      </c>
      <c r="E2209" t="s">
        <v>894</v>
      </c>
      <c r="F2209" t="str">
        <f>VLOOKUP(B2209,'NCE EDUC'!$B$13:$J$1284,9,FALSE)</f>
        <v>Annual</v>
      </c>
      <c r="G2209" t="str">
        <f>VLOOKUP(B2209,'NCE EDUC'!$B$13:$I$1284,8,FALSE)</f>
        <v>P1YA</v>
      </c>
      <c r="H2209" t="s">
        <v>1821</v>
      </c>
    </row>
    <row r="2210" spans="2:8" x14ac:dyDescent="0.35">
      <c r="B2210" t="s">
        <v>3852</v>
      </c>
      <c r="C2210" t="str">
        <f>VLOOKUP(B2210,'NCE EDUC'!B:F,5,FALSE)</f>
        <v>Pro Direct Support for Dynamics 365 Operations (Education Faculty Pricing)</v>
      </c>
      <c r="D2210">
        <f>VLOOKUP(B2210,'NCE EDUC'!$B$13:$L$1284,11,FALSE)</f>
        <v>39.809925093632963</v>
      </c>
      <c r="E2210" t="s">
        <v>894</v>
      </c>
      <c r="F2210" t="str">
        <f>VLOOKUP(B2210,'NCE EDUC'!$B$13:$J$1284,9,FALSE)</f>
        <v>Monthly</v>
      </c>
      <c r="G2210" t="str">
        <f>VLOOKUP(B2210,'NCE EDUC'!$B$13:$I$1284,8,FALSE)</f>
        <v>P1YM</v>
      </c>
      <c r="H2210" t="s">
        <v>1821</v>
      </c>
    </row>
    <row r="2211" spans="2:8" x14ac:dyDescent="0.35">
      <c r="B2211" t="s">
        <v>3853</v>
      </c>
      <c r="C2211" t="str">
        <f>VLOOKUP(B2211,'NCE EDUC'!B:F,5,FALSE)</f>
        <v>SharePoint advanced management plan 1 (Education Faculty Pricing)</v>
      </c>
      <c r="D2211">
        <f>VLOOKUP(B2211,'NCE EDUC'!$B$13:$L$1284,11,FALSE)</f>
        <v>3.8305243445692878</v>
      </c>
      <c r="E2211" t="s">
        <v>894</v>
      </c>
      <c r="F2211" t="str">
        <f>VLOOKUP(B2211,'NCE EDUC'!$B$13:$J$1284,9,FALSE)</f>
        <v>Monthly</v>
      </c>
      <c r="G2211" t="str">
        <f>VLOOKUP(B2211,'NCE EDUC'!$B$13:$I$1284,8,FALSE)</f>
        <v>P1YM</v>
      </c>
      <c r="H2211" t="s">
        <v>1821</v>
      </c>
    </row>
    <row r="2212" spans="2:8" x14ac:dyDescent="0.35">
      <c r="B2212" t="s">
        <v>3854</v>
      </c>
      <c r="C2212" t="str">
        <f>VLOOKUP(B2212,'NCE EDUC'!B:F,5,FALSE)</f>
        <v>SharePoint advanced management plan 1 (Education Faculty Pricing)</v>
      </c>
      <c r="D2212">
        <f>VLOOKUP(B2212,'NCE EDUC'!$B$13:$L$1284,11,FALSE)</f>
        <v>4.3707865168539328</v>
      </c>
      <c r="E2212" t="s">
        <v>894</v>
      </c>
      <c r="F2212" t="str">
        <f>VLOOKUP(B2212,'NCE EDUC'!$B$13:$J$1284,9,FALSE)</f>
        <v>Monthly</v>
      </c>
      <c r="G2212" t="str">
        <f>VLOOKUP(B2212,'NCE EDUC'!$B$13:$I$1284,8,FALSE)</f>
        <v>P1MM</v>
      </c>
      <c r="H2212" t="s">
        <v>1821</v>
      </c>
    </row>
    <row r="2213" spans="2:8" x14ac:dyDescent="0.35">
      <c r="B2213" t="s">
        <v>3855</v>
      </c>
      <c r="C2213" t="str">
        <f>VLOOKUP(B2213,'NCE EDUC'!B:F,5,FALSE)</f>
        <v>SharePoint advanced management plan 1 (Education Student Pricing)</v>
      </c>
      <c r="D2213">
        <f>VLOOKUP(B2213,'NCE EDUC'!$B$13:$L$1284,11,FALSE)</f>
        <v>33.426966292134829</v>
      </c>
      <c r="E2213" t="s">
        <v>894</v>
      </c>
      <c r="F2213" t="str">
        <f>VLOOKUP(B2213,'NCE EDUC'!$B$13:$J$1284,9,FALSE)</f>
        <v>Annual</v>
      </c>
      <c r="G2213" t="str">
        <f>VLOOKUP(B2213,'NCE EDUC'!$B$13:$I$1284,8,FALSE)</f>
        <v>P1YA</v>
      </c>
      <c r="H2213" t="s">
        <v>1821</v>
      </c>
    </row>
    <row r="2214" spans="2:8" x14ac:dyDescent="0.35">
      <c r="B2214" t="s">
        <v>3856</v>
      </c>
      <c r="C2214" t="str">
        <f>VLOOKUP(B2214,'NCE EDUC'!B:F,5,FALSE)</f>
        <v>SharePoint advanced management plan 1 (Education Student Pricing)</v>
      </c>
      <c r="D2214">
        <f>VLOOKUP(B2214,'NCE EDUC'!$B$13:$L$1284,11,FALSE)</f>
        <v>3.3483146067415728</v>
      </c>
      <c r="E2214" t="s">
        <v>894</v>
      </c>
      <c r="F2214" t="str">
        <f>VLOOKUP(B2214,'NCE EDUC'!$B$13:$J$1284,9,FALSE)</f>
        <v>Monthly</v>
      </c>
      <c r="G2214" t="str">
        <f>VLOOKUP(B2214,'NCE EDUC'!$B$13:$I$1284,8,FALSE)</f>
        <v>P1MM</v>
      </c>
      <c r="H2214" t="s">
        <v>1821</v>
      </c>
    </row>
    <row r="2215" spans="2:8" x14ac:dyDescent="0.35">
      <c r="B2215" t="s">
        <v>3857</v>
      </c>
      <c r="C2215" t="str">
        <f>VLOOKUP(B2215,'NCE EDUC'!B:F,5,FALSE)</f>
        <v>SharePoint advanced management plan 1 (Education Student Pricing)</v>
      </c>
      <c r="D2215">
        <f>VLOOKUP(B2215,'NCE EDUC'!$B$13:$L$1284,11,FALSE)</f>
        <v>2.9194756554307113</v>
      </c>
      <c r="E2215" t="s">
        <v>894</v>
      </c>
      <c r="F2215" t="str">
        <f>VLOOKUP(B2215,'NCE EDUC'!$B$13:$J$1284,9,FALSE)</f>
        <v>Monthly</v>
      </c>
      <c r="G2215" t="str">
        <f>VLOOKUP(B2215,'NCE EDUC'!$B$13:$I$1284,8,FALSE)</f>
        <v>P1YM</v>
      </c>
      <c r="H2215" t="s">
        <v>1821</v>
      </c>
    </row>
    <row r="2216" spans="2:8" x14ac:dyDescent="0.35">
      <c r="B2216" t="s">
        <v>3858</v>
      </c>
      <c r="C2216" t="str">
        <f>VLOOKUP(B2216,'NCE EDUC'!B:F,5,FALSE)</f>
        <v>SharePoint advanced management plan 1 (Education Faculty Pricing)</v>
      </c>
      <c r="D2216">
        <f>VLOOKUP(B2216,'NCE EDUC'!$B$13:$L$1284,11,FALSE)</f>
        <v>43.730337078651687</v>
      </c>
      <c r="E2216" t="s">
        <v>894</v>
      </c>
      <c r="F2216" t="str">
        <f>VLOOKUP(B2216,'NCE EDUC'!$B$13:$J$1284,9,FALSE)</f>
        <v>Annual</v>
      </c>
      <c r="G2216" t="str">
        <f>VLOOKUP(B2216,'NCE EDUC'!$B$13:$I$1284,8,FALSE)</f>
        <v>P1YA</v>
      </c>
      <c r="H2216" t="s">
        <v>1821</v>
      </c>
    </row>
    <row r="2217" spans="2:8" x14ac:dyDescent="0.35">
      <c r="B2217" t="s">
        <v>3859</v>
      </c>
      <c r="C2217" t="str">
        <f>VLOOKUP(B2217,'NCE EDUC'!B:F,5,FALSE)</f>
        <v>Skype for Business Plus CAL (Education Student Pricing)</v>
      </c>
      <c r="D2217">
        <f>VLOOKUP(B2217,'NCE EDUC'!$B$13:$L$1284,11,FALSE)</f>
        <v>3.7191011235955056</v>
      </c>
      <c r="E2217" t="s">
        <v>894</v>
      </c>
      <c r="F2217" t="str">
        <f>VLOOKUP(B2217,'NCE EDUC'!$B$13:$J$1284,9,FALSE)</f>
        <v>Monthly</v>
      </c>
      <c r="G2217" t="str">
        <f>VLOOKUP(B2217,'NCE EDUC'!$B$13:$I$1284,8,FALSE)</f>
        <v>P1MM</v>
      </c>
      <c r="H2217" t="s">
        <v>1821</v>
      </c>
    </row>
    <row r="2218" spans="2:8" x14ac:dyDescent="0.35">
      <c r="B2218" t="s">
        <v>3860</v>
      </c>
      <c r="C2218" t="str">
        <f>VLOOKUP(B2218,'NCE EDUC'!B:F,5,FALSE)</f>
        <v>Skype for Business Plus CAL (Education Student Pricing)</v>
      </c>
      <c r="D2218">
        <f>VLOOKUP(B2218,'NCE EDUC'!$B$13:$L$1284,11,FALSE)</f>
        <v>3.268726591760299</v>
      </c>
      <c r="E2218" t="s">
        <v>894</v>
      </c>
      <c r="F2218" t="str">
        <f>VLOOKUP(B2218,'NCE EDUC'!$B$13:$J$1284,9,FALSE)</f>
        <v>Monthly</v>
      </c>
      <c r="G2218" t="str">
        <f>VLOOKUP(B2218,'NCE EDUC'!$B$13:$I$1284,8,FALSE)</f>
        <v>P1YM</v>
      </c>
      <c r="H2218" t="s">
        <v>1821</v>
      </c>
    </row>
    <row r="2219" spans="2:8" x14ac:dyDescent="0.35">
      <c r="B2219" t="s">
        <v>3861</v>
      </c>
      <c r="C2219" t="str">
        <f>VLOOKUP(B2219,'NCE EDUC'!B:F,5,FALSE)</f>
        <v>Skype for Business Plus CAL (Education Student Pricing)</v>
      </c>
      <c r="D2219">
        <f>VLOOKUP(B2219,'NCE EDUC'!$B$13:$L$1284,11,FALSE)</f>
        <v>37.292134831460672</v>
      </c>
      <c r="E2219" t="s">
        <v>894</v>
      </c>
      <c r="F2219" t="str">
        <f>VLOOKUP(B2219,'NCE EDUC'!$B$13:$J$1284,9,FALSE)</f>
        <v>Annual</v>
      </c>
      <c r="G2219" t="str">
        <f>VLOOKUP(B2219,'NCE EDUC'!$B$13:$I$1284,8,FALSE)</f>
        <v>P1YA</v>
      </c>
      <c r="H2219" t="s">
        <v>1821</v>
      </c>
    </row>
    <row r="2220" spans="2:8" x14ac:dyDescent="0.35">
      <c r="B2220" t="s">
        <v>4167</v>
      </c>
      <c r="C2220" t="str">
        <f>VLOOKUP(B2220,'NCE EDUC'!B:F,5,FALSE)</f>
        <v>Dynamics 365 Operations - Database Capacity (Education Student Pricing)</v>
      </c>
      <c r="D2220">
        <f>VLOOKUP(B2220,'NCE EDUC'!$B$13:$L$1284,11,FALSE)</f>
        <v>1803.6741573033707</v>
      </c>
      <c r="E2220" t="s">
        <v>894</v>
      </c>
      <c r="F2220" t="str">
        <f>VLOOKUP(B2220,'NCE EDUC'!$B$13:$J$1284,9,FALSE)</f>
        <v>Annual</v>
      </c>
      <c r="G2220" t="str">
        <f>VLOOKUP(B2220,'NCE EDUC'!$B$13:$I$1284,8,FALSE)</f>
        <v>P1YA</v>
      </c>
      <c r="H2220" t="s">
        <v>1821</v>
      </c>
    </row>
    <row r="2221" spans="2:8" x14ac:dyDescent="0.35">
      <c r="B2221" t="s">
        <v>4168</v>
      </c>
      <c r="C2221" t="str">
        <f>VLOOKUP(B2221,'NCE EDUC'!B:F,5,FALSE)</f>
        <v>Dynamics 365 Operations - Database Capacity (Education Faculty Pricing)</v>
      </c>
      <c r="D2221">
        <f>VLOOKUP(B2221,'NCE EDUC'!$B$13:$L$1284,11,FALSE)</f>
        <v>157.82116104868913</v>
      </c>
      <c r="E2221" t="s">
        <v>894</v>
      </c>
      <c r="F2221" t="str">
        <f>VLOOKUP(B2221,'NCE EDUC'!$B$13:$J$1284,9,FALSE)</f>
        <v>Monthly</v>
      </c>
      <c r="G2221" t="str">
        <f>VLOOKUP(B2221,'NCE EDUC'!$B$13:$I$1284,8,FALSE)</f>
        <v>P1YM</v>
      </c>
      <c r="H2221" t="s">
        <v>1821</v>
      </c>
    </row>
    <row r="2222" spans="2:8" x14ac:dyDescent="0.35">
      <c r="B2222" t="s">
        <v>4169</v>
      </c>
      <c r="C2222" t="str">
        <f>VLOOKUP(B2222,'NCE EDUC'!B:F,5,FALSE)</f>
        <v>Dynamics 365 Operations - Database Capacity (Education Faculty Pricing)</v>
      </c>
      <c r="D2222">
        <f>VLOOKUP(B2222,'NCE EDUC'!$B$13:$L$1284,11,FALSE)</f>
        <v>180.35955056179776</v>
      </c>
      <c r="E2222" t="s">
        <v>894</v>
      </c>
      <c r="F2222" t="str">
        <f>VLOOKUP(B2222,'NCE EDUC'!$B$13:$J$1284,9,FALSE)</f>
        <v>Monthly</v>
      </c>
      <c r="G2222" t="str">
        <f>VLOOKUP(B2222,'NCE EDUC'!$B$13:$I$1284,8,FALSE)</f>
        <v>P1MM</v>
      </c>
      <c r="H2222" t="s">
        <v>1821</v>
      </c>
    </row>
    <row r="2223" spans="2:8" x14ac:dyDescent="0.35">
      <c r="B2223" t="s">
        <v>4170</v>
      </c>
      <c r="C2223" t="str">
        <f>VLOOKUP(B2223,'NCE EDUC'!B:F,5,FALSE)</f>
        <v>Dynamics 365 Operations - Database Capacity (Education Student Pricing)</v>
      </c>
      <c r="D2223">
        <f>VLOOKUP(B2223,'NCE EDUC'!$B$13:$L$1284,11,FALSE)</f>
        <v>180.35955056179776</v>
      </c>
      <c r="E2223" t="s">
        <v>894</v>
      </c>
      <c r="F2223" t="str">
        <f>VLOOKUP(B2223,'NCE EDUC'!$B$13:$J$1284,9,FALSE)</f>
        <v>Monthly</v>
      </c>
      <c r="G2223" t="str">
        <f>VLOOKUP(B2223,'NCE EDUC'!$B$13:$I$1284,8,FALSE)</f>
        <v>P1MM</v>
      </c>
      <c r="H2223" t="s">
        <v>1821</v>
      </c>
    </row>
    <row r="2224" spans="2:8" x14ac:dyDescent="0.35">
      <c r="B2224" t="s">
        <v>4171</v>
      </c>
      <c r="C2224" t="str">
        <f>VLOOKUP(B2224,'NCE EDUC'!B:F,5,FALSE)</f>
        <v>Dynamics 365 Operations - Database Capacity (Education Student Pricing)</v>
      </c>
      <c r="D2224">
        <f>VLOOKUP(B2224,'NCE EDUC'!$B$13:$L$1284,11,FALSE)</f>
        <v>157.82116104868913</v>
      </c>
      <c r="E2224" t="s">
        <v>894</v>
      </c>
      <c r="F2224" t="str">
        <f>VLOOKUP(B2224,'NCE EDUC'!$B$13:$J$1284,9,FALSE)</f>
        <v>Monthly</v>
      </c>
      <c r="G2224" t="str">
        <f>VLOOKUP(B2224,'NCE EDUC'!$B$13:$I$1284,8,FALSE)</f>
        <v>P1YM</v>
      </c>
      <c r="H2224" t="s">
        <v>1821</v>
      </c>
    </row>
    <row r="2225" spans="2:8" x14ac:dyDescent="0.35">
      <c r="B2225" t="s">
        <v>4172</v>
      </c>
      <c r="C2225" t="str">
        <f>VLOOKUP(B2225,'NCE EDUC'!B:F,5,FALSE)</f>
        <v>Dynamics 365 Operations - Database Capacity (Education Faculty Pricing)</v>
      </c>
      <c r="D2225">
        <f>VLOOKUP(B2225,'NCE EDUC'!$B$13:$L$1284,11,FALSE)</f>
        <v>1803.6741573033707</v>
      </c>
      <c r="E2225" t="s">
        <v>894</v>
      </c>
      <c r="F2225" t="str">
        <f>VLOOKUP(B2225,'NCE EDUC'!$B$13:$J$1284,9,FALSE)</f>
        <v>Annual</v>
      </c>
      <c r="G2225" t="str">
        <f>VLOOKUP(B2225,'NCE EDUC'!$B$13:$I$1284,8,FALSE)</f>
        <v>P1YA</v>
      </c>
      <c r="H2225" t="s">
        <v>1821</v>
      </c>
    </row>
    <row r="2226" spans="2:8" x14ac:dyDescent="0.35">
      <c r="B2226" t="s">
        <v>4173</v>
      </c>
      <c r="C2226" t="str">
        <f>VLOOKUP(B2226,'NCE EDUC'!B:F,5,FALSE)</f>
        <v>Remote Network Bandwidth (Education Student Pricing)</v>
      </c>
      <c r="D2226">
        <f>VLOOKUP(B2226,'NCE EDUC'!$B$13:$L$1284,11,FALSE)</f>
        <v>552.17977528089887</v>
      </c>
      <c r="E2226" t="s">
        <v>894</v>
      </c>
      <c r="F2226" t="str">
        <f>VLOOKUP(B2226,'NCE EDUC'!$B$13:$J$1284,9,FALSE)</f>
        <v>Monthly</v>
      </c>
      <c r="G2226" t="str">
        <f>VLOOKUP(B2226,'NCE EDUC'!$B$13:$I$1284,8,FALSE)</f>
        <v>P1MM</v>
      </c>
      <c r="H2226" t="s">
        <v>1821</v>
      </c>
    </row>
    <row r="2227" spans="2:8" x14ac:dyDescent="0.35">
      <c r="B2227" t="s">
        <v>4174</v>
      </c>
      <c r="C2227" t="str">
        <f>VLOOKUP(B2227,'NCE EDUC'!B:F,5,FALSE)</f>
        <v>Remote Network Bandwidth (Education Student Pricing)</v>
      </c>
      <c r="D2227">
        <f>VLOOKUP(B2227,'NCE EDUC'!$B$13:$L$1284,11,FALSE)</f>
        <v>5521.7865168539329</v>
      </c>
      <c r="E2227" t="s">
        <v>894</v>
      </c>
      <c r="F2227" t="str">
        <f>VLOOKUP(B2227,'NCE EDUC'!$B$13:$J$1284,9,FALSE)</f>
        <v>Annual</v>
      </c>
      <c r="G2227" t="str">
        <f>VLOOKUP(B2227,'NCE EDUC'!$B$13:$I$1284,8,FALSE)</f>
        <v>P1YA</v>
      </c>
      <c r="H2227" t="s">
        <v>1821</v>
      </c>
    </row>
    <row r="2228" spans="2:8" x14ac:dyDescent="0.35">
      <c r="B2228" t="s">
        <v>4175</v>
      </c>
      <c r="C2228" t="str">
        <f>VLOOKUP(B2228,'NCE EDUC'!B:F,5,FALSE)</f>
        <v>Remote Network Bandwidth (Education Student Pricing)</v>
      </c>
      <c r="D2228">
        <f>VLOOKUP(B2228,'NCE EDUC'!$B$13:$L$1284,11,FALSE)</f>
        <v>483.16104868913857</v>
      </c>
      <c r="E2228" t="s">
        <v>894</v>
      </c>
      <c r="F2228" t="str">
        <f>VLOOKUP(B2228,'NCE EDUC'!$B$13:$J$1284,9,FALSE)</f>
        <v>Monthly</v>
      </c>
      <c r="G2228" t="str">
        <f>VLOOKUP(B2228,'NCE EDUC'!$B$13:$I$1284,8,FALSE)</f>
        <v>P1YM</v>
      </c>
      <c r="H2228" t="s">
        <v>1821</v>
      </c>
    </row>
    <row r="2229" spans="2:8" x14ac:dyDescent="0.35">
      <c r="B2229" t="s">
        <v>4176</v>
      </c>
      <c r="C2229" t="str">
        <f>VLOOKUP(B2229,'NCE EDUC'!B:F,5,FALSE)</f>
        <v>Remote Network Bandwidth (Education Faculty Pricing)</v>
      </c>
      <c r="D2229">
        <f>VLOOKUP(B2229,'NCE EDUC'!$B$13:$L$1284,11,FALSE)</f>
        <v>483.16104868913857</v>
      </c>
      <c r="E2229" t="s">
        <v>894</v>
      </c>
      <c r="F2229" t="str">
        <f>VLOOKUP(B2229,'NCE EDUC'!$B$13:$J$1284,9,FALSE)</f>
        <v>Monthly</v>
      </c>
      <c r="G2229" t="str">
        <f>VLOOKUP(B2229,'NCE EDUC'!$B$13:$I$1284,8,FALSE)</f>
        <v>P1YM</v>
      </c>
      <c r="H2229" t="s">
        <v>1821</v>
      </c>
    </row>
    <row r="2230" spans="2:8" x14ac:dyDescent="0.35">
      <c r="B2230" t="s">
        <v>4177</v>
      </c>
      <c r="C2230" t="str">
        <f>VLOOKUP(B2230,'NCE EDUC'!B:F,5,FALSE)</f>
        <v>Remote Network Bandwidth (Education Faculty Pricing)</v>
      </c>
      <c r="D2230">
        <f>VLOOKUP(B2230,'NCE EDUC'!$B$13:$L$1284,11,FALSE)</f>
        <v>5521.7865168539329</v>
      </c>
      <c r="E2230" t="s">
        <v>894</v>
      </c>
      <c r="F2230" t="str">
        <f>VLOOKUP(B2230,'NCE EDUC'!$B$13:$J$1284,9,FALSE)</f>
        <v>Annual</v>
      </c>
      <c r="G2230" t="str">
        <f>VLOOKUP(B2230,'NCE EDUC'!$B$13:$I$1284,8,FALSE)</f>
        <v>P1YA</v>
      </c>
      <c r="H2230" t="s">
        <v>1821</v>
      </c>
    </row>
    <row r="2231" spans="2:8" x14ac:dyDescent="0.35">
      <c r="B2231" t="s">
        <v>4178</v>
      </c>
      <c r="C2231" t="str">
        <f>VLOOKUP(B2231,'NCE EDUC'!B:F,5,FALSE)</f>
        <v>Remote Network Bandwidth (Education Faculty Pricing)</v>
      </c>
      <c r="D2231">
        <f>VLOOKUP(B2231,'NCE EDUC'!$B$13:$L$1284,11,FALSE)</f>
        <v>552.17977528089887</v>
      </c>
      <c r="E2231" t="s">
        <v>894</v>
      </c>
      <c r="F2231" t="str">
        <f>VLOOKUP(B2231,'NCE EDUC'!$B$13:$J$1284,9,FALSE)</f>
        <v>Monthly</v>
      </c>
      <c r="G2231" t="str">
        <f>VLOOKUP(B2231,'NCE EDUC'!$B$13:$I$1284,8,FALSE)</f>
        <v>P1MM</v>
      </c>
      <c r="H2231" t="s">
        <v>1821</v>
      </c>
    </row>
    <row r="2232" spans="2:8" hidden="1" x14ac:dyDescent="0.35">
      <c r="B2232" t="s">
        <v>4179</v>
      </c>
      <c r="C2232" t="str">
        <f>VLOOKUP(B2232,Tabela155[[#All],[PN]:[SkuTitle]],5,FALSE)</f>
        <v>Win Server DC Core Ext Security 2012 8 Core Y2 (October 2024-2025)</v>
      </c>
      <c r="D2232">
        <f>VLOOKUP(B2232,Tabela155[[#All],[PN]:[Valor]],6,FALSE)</f>
        <v>25909.617977528091</v>
      </c>
      <c r="E2232" t="s">
        <v>148</v>
      </c>
      <c r="H2232" t="s">
        <v>12</v>
      </c>
    </row>
    <row r="2233" spans="2:8" hidden="1" x14ac:dyDescent="0.35">
      <c r="B2233" t="s">
        <v>4180</v>
      </c>
      <c r="C2233" t="str">
        <f>VLOOKUP(B2233,Tabela155[[#All],[PN]:[SkuTitle]],5,FALSE)</f>
        <v>Win Server DC Core Ext Security 2012 2 Core Y2 (October 2024-2025)</v>
      </c>
      <c r="D2233">
        <f>VLOOKUP(B2233,Tabela155[[#All],[PN]:[Valor]],6,FALSE)</f>
        <v>6472.8539325842694</v>
      </c>
      <c r="E2233" t="s">
        <v>148</v>
      </c>
      <c r="H2233" t="s">
        <v>12</v>
      </c>
    </row>
    <row r="2234" spans="2:8" hidden="1" x14ac:dyDescent="0.35">
      <c r="B2234" t="s">
        <v>4181</v>
      </c>
      <c r="C2234" t="str">
        <f>VLOOKUP(B2234,Tabela155[[#All],[PN]:[SkuTitle]],5,FALSE)</f>
        <v>Win Server Std Core Ext Security 2012 2 Core Y2 (October 2024-2025)</v>
      </c>
      <c r="D2234">
        <f>VLOOKUP(B2234,Tabela155[[#All],[PN]:[Valor]],6,FALSE)</f>
        <v>1127.2022471910113</v>
      </c>
      <c r="E2234" t="s">
        <v>148</v>
      </c>
      <c r="H2234" t="s">
        <v>12</v>
      </c>
    </row>
    <row r="2235" spans="2:8" hidden="1" x14ac:dyDescent="0.35">
      <c r="B2235" t="s">
        <v>4182</v>
      </c>
      <c r="C2235" t="str">
        <f>VLOOKUP(B2235,Tabela155[[#All],[PN]:[SkuTitle]],5,FALSE)</f>
        <v>Win Server Std Core Ext Security 2012 8 Core Y2 (October 2024-2025)</v>
      </c>
      <c r="D2235">
        <f>VLOOKUP(B2235,Tabela155[[#All],[PN]:[Valor]],6,FALSE)</f>
        <v>4493.9887640449442</v>
      </c>
      <c r="E2235" t="s">
        <v>148</v>
      </c>
      <c r="H2235" t="s">
        <v>12</v>
      </c>
    </row>
    <row r="2236" spans="2:8" hidden="1" x14ac:dyDescent="0.35">
      <c r="B2236" t="s">
        <v>4255</v>
      </c>
      <c r="C2236" t="str">
        <f>VLOOKUP(B2236,Tabela155[[#All],[PN]:[SkuTitle]],5,FALSE)</f>
        <v>Visual Studio Professional 2026</v>
      </c>
      <c r="D2236">
        <f>VLOOKUP(B2236,Tabela155[[#All],[PN]:[Valor]],6,FALSE)</f>
        <v>4200.2359550561796</v>
      </c>
      <c r="E2236" t="s">
        <v>148</v>
      </c>
      <c r="H2236" t="s">
        <v>12</v>
      </c>
    </row>
    <row r="2237" spans="2:8" hidden="1" x14ac:dyDescent="0.35">
      <c r="B2237" t="s">
        <v>4256</v>
      </c>
      <c r="C2237" t="str">
        <f>VLOOKUP(B2237,Tabela155[[#All],[PN]:[SkuTitle]],5,FALSE)</f>
        <v>SQL Server 2025 - 1 Device CAL</v>
      </c>
      <c r="D2237">
        <f>VLOOKUP(B2237,Tabela155[[#All],[PN]:[Valor]],6,FALSE)</f>
        <v>1934.4494382022472</v>
      </c>
      <c r="E2237" t="s">
        <v>148</v>
      </c>
      <c r="H2237" t="s">
        <v>12</v>
      </c>
    </row>
    <row r="2238" spans="2:8" hidden="1" x14ac:dyDescent="0.35">
      <c r="B2238" t="s">
        <v>4257</v>
      </c>
      <c r="C2238" t="str">
        <f>VLOOKUP(B2238,Tabela155[[#All],[PN]:[SkuTitle]],5,FALSE)</f>
        <v>SQL Server 2025 - 1 User CAL</v>
      </c>
      <c r="D2238">
        <f>VLOOKUP(B2238,Tabela155[[#All],[PN]:[Valor]],6,FALSE)</f>
        <v>1934.4494382022472</v>
      </c>
      <c r="E2238" t="s">
        <v>148</v>
      </c>
      <c r="H2238" t="s">
        <v>12</v>
      </c>
    </row>
    <row r="2239" spans="2:8" hidden="1" x14ac:dyDescent="0.35">
      <c r="B2239" t="s">
        <v>4258</v>
      </c>
      <c r="C2239" t="str">
        <f>VLOOKUP(B2239,Tabela155[[#All],[PN]:[SkuTitle]],5,FALSE)</f>
        <v>SQL Server 2025 Enterprise Core - 2 Core License Pack</v>
      </c>
      <c r="D2239">
        <f>VLOOKUP(B2239,Tabela155[[#All],[PN]:[Valor]],6,FALSE)</f>
        <v>127299.42696629214</v>
      </c>
      <c r="E2239" t="s">
        <v>148</v>
      </c>
      <c r="H2239" t="s">
        <v>12</v>
      </c>
    </row>
    <row r="2240" spans="2:8" hidden="1" x14ac:dyDescent="0.35">
      <c r="B2240" t="s">
        <v>4259</v>
      </c>
      <c r="C2240" t="str">
        <f>VLOOKUP(B2240,Tabela155[[#All],[PN]:[SkuTitle]],5,FALSE)</f>
        <v>SQL Server 2025 Standard Core - 2 Core License Pack</v>
      </c>
      <c r="D2240">
        <f>VLOOKUP(B2240,Tabela155[[#All],[PN]:[Valor]],6,FALSE)</f>
        <v>33204.539325842699</v>
      </c>
      <c r="E2240" t="s">
        <v>148</v>
      </c>
      <c r="H2240" t="s">
        <v>12</v>
      </c>
    </row>
    <row r="2241" spans="2:8" x14ac:dyDescent="0.35">
      <c r="B2241" t="s">
        <v>4271</v>
      </c>
      <c r="C2241" t="str">
        <f>VLOOKUP(B2241,Tabela15[[#All],[PN]:[SkuTitle]],5,FALSE)</f>
        <v>SQL Server 2025 - 1 Device CAL</v>
      </c>
      <c r="D2241">
        <f>VLOOKUP(B2241,Tabela15[[#All],[PN]:[Valor]],6,FALSE)</f>
        <v>482.76404494382024</v>
      </c>
      <c r="E2241" t="s">
        <v>148</v>
      </c>
      <c r="H2241" t="s">
        <v>1821</v>
      </c>
    </row>
    <row r="2242" spans="2:8" x14ac:dyDescent="0.35">
      <c r="B2242" t="s">
        <v>4272</v>
      </c>
      <c r="C2242" t="str">
        <f>VLOOKUP(B2242,Tabela15[[#All],[PN]:[SkuTitle]],5,FALSE)</f>
        <v>SQL Server 2025 - 1 User CAL</v>
      </c>
      <c r="D2242">
        <f>VLOOKUP(B2242,Tabela15[[#All],[PN]:[Valor]],6,FALSE)</f>
        <v>482.76404494382024</v>
      </c>
      <c r="E2242" t="s">
        <v>148</v>
      </c>
      <c r="H2242" t="s">
        <v>1821</v>
      </c>
    </row>
    <row r="2243" spans="2:8" x14ac:dyDescent="0.35">
      <c r="B2243" t="s">
        <v>4273</v>
      </c>
      <c r="C2243" t="str">
        <f>VLOOKUP(B2243,Tabela15[[#All],[PN]:[SkuTitle]],5,FALSE)</f>
        <v>SQL Server 2025 Enterprise Core - 2 Core License Pack</v>
      </c>
      <c r="D2243">
        <f>VLOOKUP(B2243,Tabela15[[#All],[PN]:[Valor]],6,FALSE)</f>
        <v>31824.573033707864</v>
      </c>
      <c r="E2243" t="s">
        <v>148</v>
      </c>
      <c r="H2243" t="s">
        <v>1821</v>
      </c>
    </row>
    <row r="2244" spans="2:8" x14ac:dyDescent="0.35">
      <c r="B2244" t="s">
        <v>4274</v>
      </c>
      <c r="C2244" t="str">
        <f>VLOOKUP(B2244,Tabela15[[#All],[PN]:[SkuTitle]],5,FALSE)</f>
        <v>SQL Server 2025 Standard Core - 2 Core License Pack</v>
      </c>
      <c r="D2244">
        <f>VLOOKUP(B2244,Tabela15[[#All],[PN]:[Valor]],6,FALSE)</f>
        <v>8300.2808988764045</v>
      </c>
      <c r="E2244" t="s">
        <v>148</v>
      </c>
      <c r="H2244" t="s">
        <v>1821</v>
      </c>
    </row>
    <row r="2245" spans="2:8" hidden="1" x14ac:dyDescent="0.35">
      <c r="B2245" t="s">
        <v>4275</v>
      </c>
      <c r="C2245" t="str">
        <f>VLOOKUP(B2245,Tabela6[[#All],[PN]:[Produto]],2,FALSE)</f>
        <v>SQL Server 2025 Enterprise - 2 Core License Pack - 3 year</v>
      </c>
      <c r="D2245">
        <f>VLOOKUP(B2245,Tabela6[[#All],[PN]:[Valor]],3,FALSE)</f>
        <v>154417.908045977</v>
      </c>
      <c r="E2245" t="s">
        <v>157</v>
      </c>
      <c r="H2245" t="s">
        <v>12</v>
      </c>
    </row>
    <row r="2246" spans="2:8" hidden="1" x14ac:dyDescent="0.35">
      <c r="B2246" t="s">
        <v>4276</v>
      </c>
      <c r="C2246" t="str">
        <f>VLOOKUP(B2246,Tabela6[[#All],[PN]:[Produto]],2,FALSE)</f>
        <v>SQL Server 2025 Enterprise - 2 Core License Pack - 1 year</v>
      </c>
      <c r="D2246">
        <f>VLOOKUP(B2246,Tabela6[[#All],[PN]:[Valor]],3,FALSE)</f>
        <v>61505.011494252874</v>
      </c>
      <c r="E2246" t="s">
        <v>157</v>
      </c>
      <c r="H2246" t="s">
        <v>12</v>
      </c>
    </row>
    <row r="2247" spans="2:8" hidden="1" x14ac:dyDescent="0.35">
      <c r="B2247" t="s">
        <v>4277</v>
      </c>
      <c r="C2247" t="str">
        <f>VLOOKUP(B2247,Tabela6[[#All],[PN]:[Produto]],2,FALSE)</f>
        <v>SQL Server 2025 Enterprise - 2 Core License Pack - 1 year</v>
      </c>
      <c r="D2247">
        <f>VLOOKUP(B2247,Tabela6[[#All],[PN]:[Valor]],3,FALSE)</f>
        <v>61505.091954022988</v>
      </c>
      <c r="E2247" t="s">
        <v>157</v>
      </c>
      <c r="H2247" t="s">
        <v>12</v>
      </c>
    </row>
    <row r="2248" spans="2:8" hidden="1" x14ac:dyDescent="0.35">
      <c r="B2248" t="s">
        <v>4278</v>
      </c>
      <c r="C2248" t="str">
        <f>VLOOKUP(B2248,Tabela6[[#All],[PN]:[Produto]],2,FALSE)</f>
        <v>SQL Server 2025 Standard - 2 Core License Pack - 1 year</v>
      </c>
      <c r="D2248">
        <f>VLOOKUP(B2248,Tabela6[[#All],[PN]:[Valor]],3,FALSE)</f>
        <v>16042.218390804597</v>
      </c>
      <c r="E2248" t="s">
        <v>157</v>
      </c>
      <c r="H2248" t="s">
        <v>12</v>
      </c>
    </row>
    <row r="2249" spans="2:8" hidden="1" x14ac:dyDescent="0.35">
      <c r="B2249" t="s">
        <v>4279</v>
      </c>
      <c r="C2249" t="str">
        <f>VLOOKUP(B2249,Tabela6[[#All],[PN]:[Produto]],2,FALSE)</f>
        <v>SQL Server 2025 Standard - 2 Core License Pack - 3 year</v>
      </c>
      <c r="D2249">
        <f>VLOOKUP(B2249,Tabela6[[#All],[PN]:[Valor]],3,FALSE)</f>
        <v>40294.839080459773</v>
      </c>
      <c r="E2249" t="s">
        <v>157</v>
      </c>
      <c r="H2249" t="s">
        <v>12</v>
      </c>
    </row>
    <row r="2250" spans="2:8" hidden="1" x14ac:dyDescent="0.35">
      <c r="B2250" t="s">
        <v>4280</v>
      </c>
      <c r="C2250" t="str">
        <f>VLOOKUP(B2250,Tabela6[[#All],[PN]:[Produto]],2,FALSE)</f>
        <v>SQL Server 2025 Standard - 2 Core License Pack - 1 year</v>
      </c>
      <c r="D2250">
        <f>VLOOKUP(B2250,Tabela6[[#All],[PN]:[Valor]],3,FALSE)</f>
        <v>16042.264367816093</v>
      </c>
      <c r="E2250" t="s">
        <v>157</v>
      </c>
      <c r="H2250" t="s">
        <v>12</v>
      </c>
    </row>
    <row r="2251" spans="2:8" hidden="1" x14ac:dyDescent="0.35">
      <c r="B2251" t="s">
        <v>4285</v>
      </c>
      <c r="C2251" t="str">
        <f>VLOOKUP(B2251,Tabela155[[#All],[PN]:[SkuTitle]],5,FALSE)</f>
        <v>SQL Server 2025 Standard edition Perpetual 1 Server License</v>
      </c>
      <c r="D2251">
        <f>VLOOKUP(B2251,Tabela155[[#All],[PN]:[Valor]],6,FALSE)</f>
        <v>8313.9438202247184</v>
      </c>
      <c r="E2251" t="s">
        <v>148</v>
      </c>
      <c r="H2251" t="s">
        <v>12</v>
      </c>
    </row>
    <row r="2252" spans="2:8" x14ac:dyDescent="0.35">
      <c r="B2252" t="s">
        <v>4288</v>
      </c>
      <c r="C2252" t="str">
        <f>VLOOKUP(B2252,Tabela15[[#All],[PN]:[SkuTitle]],5,FALSE)</f>
        <v>SQL Server 2025 Standard edition Perpetual 1 Server License</v>
      </c>
      <c r="D2252">
        <f>VLOOKUP(B2252,Tabela15[[#All],[PN]:[Valor]],6,FALSE)</f>
        <v>2077.9213483146068</v>
      </c>
      <c r="E2252" t="s">
        <v>148</v>
      </c>
      <c r="H2252" t="s">
        <v>1821</v>
      </c>
    </row>
    <row r="2253" spans="2:8" hidden="1" x14ac:dyDescent="0.35">
      <c r="B2253" t="s">
        <v>4313</v>
      </c>
      <c r="C2253" t="str">
        <f>VLOOKUP(B2253,NCE!$B$13:$H$1145,7,FALSE)</f>
        <v>Microsoft 365 Business Basic (No Teams) and Microsoft 365 Copilot Business</v>
      </c>
      <c r="D2253">
        <f>VLOOKUP(B2253,NCE!$B$13:$L$1145,11,FALSE)</f>
        <v>206.29213483146066</v>
      </c>
      <c r="E2253" t="s">
        <v>894</v>
      </c>
      <c r="F2253" t="str">
        <f>IFERROR(VLOOKUP(B2253,NCE!$B$14:$J$1145,9,0),"")</f>
        <v>Monthly</v>
      </c>
      <c r="G2253" t="str">
        <f>IFERROR(VLOOKUP(B2253,NCE!B:K,8,FALSE),"")</f>
        <v>P1MM</v>
      </c>
      <c r="H2253" t="s">
        <v>12</v>
      </c>
    </row>
    <row r="2254" spans="2:8" hidden="1" x14ac:dyDescent="0.35">
      <c r="B2254" t="s">
        <v>4312</v>
      </c>
      <c r="C2254" t="str">
        <f>VLOOKUP(B2254,NCE!$B$13:$H$1145,7,FALSE)</f>
        <v>Microsoft 365 Business Basic and Microsoft 365 Copilot Business</v>
      </c>
      <c r="D2254">
        <f>VLOOKUP(B2254,NCE!$B$13:$L$1145,11,FALSE)</f>
        <v>218.14606741573033</v>
      </c>
      <c r="E2254" t="s">
        <v>894</v>
      </c>
      <c r="F2254" t="str">
        <f>IFERROR(VLOOKUP(B2254,NCE!$B$14:$J$1145,9,0),"")</f>
        <v>Monthly</v>
      </c>
      <c r="G2254" t="str">
        <f>IFERROR(VLOOKUP(B2254,NCE!B:K,8,FALSE),"")</f>
        <v>P1MM</v>
      </c>
      <c r="H2254" t="s">
        <v>12</v>
      </c>
    </row>
    <row r="2255" spans="2:8" hidden="1" x14ac:dyDescent="0.35">
      <c r="B2255" t="s">
        <v>4314</v>
      </c>
      <c r="C2255" t="str">
        <f>VLOOKUP(B2255,NCE!$B$13:$H$1145,7,FALSE)</f>
        <v>Microsoft 365 Business Premium (No Teams) and Microsoft 365 Copilot Business</v>
      </c>
      <c r="D2255">
        <f>VLOOKUP(B2255,NCE!$B$13:$L$1145,11,FALSE)</f>
        <v>312.26966292134836</v>
      </c>
      <c r="E2255" t="s">
        <v>894</v>
      </c>
      <c r="F2255" t="str">
        <f>IFERROR(VLOOKUP(B2255,NCE!$B$14:$J$1145,9,0),"")</f>
        <v>Monthly</v>
      </c>
      <c r="G2255" t="str">
        <f>IFERROR(VLOOKUP(B2255,NCE!B:K,8,FALSE),"")</f>
        <v>P1MM</v>
      </c>
      <c r="H2255" t="s">
        <v>12</v>
      </c>
    </row>
    <row r="2256" spans="2:8" hidden="1" x14ac:dyDescent="0.35">
      <c r="B2256" t="s">
        <v>4315</v>
      </c>
      <c r="C2256" t="str">
        <f>VLOOKUP(B2256,NCE!$B$13:$H$1145,7,FALSE)</f>
        <v>Microsoft 365 Business Premium and Microsoft 365 Copilot Business</v>
      </c>
      <c r="D2256">
        <f>VLOOKUP(B2256,NCE!$B$13:$L$1145,11,FALSE)</f>
        <v>335.91011235955051</v>
      </c>
      <c r="E2256" t="s">
        <v>894</v>
      </c>
      <c r="F2256" t="str">
        <f>IFERROR(VLOOKUP(B2256,NCE!$B$14:$J$1145,9,0),"")</f>
        <v>Monthly</v>
      </c>
      <c r="G2256" t="str">
        <f>IFERROR(VLOOKUP(B2256,NCE!B:K,8,FALSE),"")</f>
        <v>P1MM</v>
      </c>
      <c r="H2256" t="s">
        <v>12</v>
      </c>
    </row>
    <row r="2257" spans="2:8" hidden="1" x14ac:dyDescent="0.35">
      <c r="B2257" t="s">
        <v>4316</v>
      </c>
      <c r="C2257" t="str">
        <f>VLOOKUP(B2257,NCE!$B$13:$H$1145,7,FALSE)</f>
        <v>Microsoft 365 Business Standard (No Teams) and Microsoft 365 Copilot Business</v>
      </c>
      <c r="D2257">
        <f>VLOOKUP(B2257,NCE!$B$13:$L$1145,11,FALSE)</f>
        <v>242.29213483146066</v>
      </c>
      <c r="E2257" t="s">
        <v>894</v>
      </c>
      <c r="F2257" t="str">
        <f>IFERROR(VLOOKUP(B2257,NCE!$B$14:$J$1145,9,0),"")</f>
        <v>Monthly</v>
      </c>
      <c r="G2257" t="str">
        <f>IFERROR(VLOOKUP(B2257,NCE!B:K,8,FALSE),"")</f>
        <v>P1MM</v>
      </c>
      <c r="H2257" t="s">
        <v>12</v>
      </c>
    </row>
    <row r="2258" spans="2:8" hidden="1" x14ac:dyDescent="0.35">
      <c r="B2258" t="s">
        <v>4317</v>
      </c>
      <c r="C2258" t="str">
        <f>VLOOKUP(B2258,NCE!$B$13:$H$1145,7,FALSE)</f>
        <v>Microsoft 365 Business Standard and Microsoft 365 Copilot Business</v>
      </c>
      <c r="D2258">
        <f>VLOOKUP(B2258,NCE!$B$13:$L$1145,11,FALSE)</f>
        <v>265.96629213483146</v>
      </c>
      <c r="E2258" t="s">
        <v>894</v>
      </c>
      <c r="F2258" t="str">
        <f>IFERROR(VLOOKUP(B2258,NCE!$B$14:$J$1145,9,0),"")</f>
        <v>Monthly</v>
      </c>
      <c r="G2258" t="str">
        <f>IFERROR(VLOOKUP(B2258,NCE!B:K,8,FALSE),"")</f>
        <v>P1MM</v>
      </c>
      <c r="H2258" t="s">
        <v>12</v>
      </c>
    </row>
    <row r="2259" spans="2:8" hidden="1" x14ac:dyDescent="0.35">
      <c r="B2259" t="s">
        <v>4318</v>
      </c>
      <c r="C2259" t="str">
        <f>VLOOKUP(B2259,NCE!$B$13:$H$1145,7,FALSE)</f>
        <v>Microsoft 365 Copilot Business</v>
      </c>
      <c r="D2259">
        <f>VLOOKUP(B2259,NCE!$B$13:$L$1145,11,FALSE)</f>
        <v>173.89887640449439</v>
      </c>
      <c r="E2259" t="s">
        <v>894</v>
      </c>
      <c r="F2259" t="str">
        <f>IFERROR(VLOOKUP(B2259,NCE!$B$14:$J$1145,9,0),"")</f>
        <v>Monthly</v>
      </c>
      <c r="G2259" t="str">
        <f>IFERROR(VLOOKUP(B2259,NCE!B:K,8,FALSE),"")</f>
        <v>P1MM</v>
      </c>
      <c r="H2259" t="s">
        <v>12</v>
      </c>
    </row>
    <row r="2260" spans="2:8" hidden="1" x14ac:dyDescent="0.35">
      <c r="B2260" t="s">
        <v>4193</v>
      </c>
      <c r="C2260" t="str">
        <f>VLOOKUP(B2260,NCE!$B$13:$H$1145,7,FALSE)</f>
        <v>Microsoft 365 Copilot Business</v>
      </c>
      <c r="D2260">
        <f>VLOOKUP(B2260,NCE!$B$13:$L$1145,11,FALSE)</f>
        <v>1738.8988764044943</v>
      </c>
      <c r="E2260" t="s">
        <v>894</v>
      </c>
      <c r="F2260" t="str">
        <f>IFERROR(VLOOKUP(B2260,NCE!$B$14:$J$1145,9,0),"")</f>
        <v>Annual</v>
      </c>
      <c r="G2260" t="str">
        <f>IFERROR(VLOOKUP(B2260,NCE!B:K,8,FALSE),"")</f>
        <v>P1YA</v>
      </c>
      <c r="H2260" t="s">
        <v>12</v>
      </c>
    </row>
    <row r="2261" spans="2:8" hidden="1" x14ac:dyDescent="0.35">
      <c r="B2261" t="s">
        <v>4201</v>
      </c>
      <c r="C2261" t="str">
        <f>VLOOKUP(B2261,NCE!$B$13:$H$1145,7,FALSE)</f>
        <v>Microsoft 365 Copilot Business</v>
      </c>
      <c r="D2261">
        <f>VLOOKUP(B2261,NCE!$B$13:$L$1145,11,FALSE)</f>
        <v>152.15543071161048</v>
      </c>
      <c r="E2261" t="s">
        <v>894</v>
      </c>
      <c r="F2261" t="str">
        <f>IFERROR(VLOOKUP(B2261,NCE!$B$14:$J$1145,9,0),"")</f>
        <v>Monthly</v>
      </c>
      <c r="G2261" t="str">
        <f>IFERROR(VLOOKUP(B2261,NCE!B:K,8,FALSE),"")</f>
        <v>P1YM</v>
      </c>
      <c r="H2261" t="s">
        <v>12</v>
      </c>
    </row>
    <row r="2262" spans="2:8" hidden="1" x14ac:dyDescent="0.35">
      <c r="B2262" t="s">
        <v>4331</v>
      </c>
      <c r="C2262" t="str">
        <f>VLOOKUP(B2262,Tabela7[[#All],[SKU]:[SKU Title]],7,FALSE)</f>
        <v>Agent 365</v>
      </c>
      <c r="D2262">
        <f>VLOOKUP(B2262,Tabela7[[#All],[SKU]:[Valor]],11,FALSE)</f>
        <v>96.658239700374523</v>
      </c>
      <c r="E2262" t="s">
        <v>894</v>
      </c>
      <c r="F2262" t="str">
        <f>VLOOKUP(B2262,Tabela7[[#All],[SKU]:[BillingPlan]],9,FALSE)</f>
        <v>Monthly</v>
      </c>
      <c r="G2262" t="str">
        <f>IFERROR(VLOOKUP(B2262,NCE!B:K,8,FALSE),"")</f>
        <v>P1YM</v>
      </c>
      <c r="H2262" t="s">
        <v>12</v>
      </c>
    </row>
    <row r="2263" spans="2:8" hidden="1" x14ac:dyDescent="0.35">
      <c r="B2263" t="s">
        <v>4332</v>
      </c>
      <c r="C2263" t="str">
        <f>VLOOKUP(B2263,Tabela7[[#All],[SKU]:[SKU Title]],7,FALSE)</f>
        <v>Agent 365</v>
      </c>
      <c r="D2263">
        <f>VLOOKUP(B2263,Tabela7[[#All],[SKU]:[Valor]],11,FALSE)</f>
        <v>1104.6067415730338</v>
      </c>
      <c r="E2263" t="s">
        <v>894</v>
      </c>
      <c r="F2263" t="str">
        <f>VLOOKUP(B2263,Tabela7[[#All],[SKU]:[BillingPlan]],9,FALSE)</f>
        <v>Annual</v>
      </c>
      <c r="G2263" t="str">
        <f>IFERROR(VLOOKUP(B2263,NCE!B:K,8,FALSE),"")</f>
        <v>P1YA</v>
      </c>
      <c r="H2263" t="s">
        <v>12</v>
      </c>
    </row>
    <row r="2264" spans="2:8" hidden="1" x14ac:dyDescent="0.35">
      <c r="B2264" t="s">
        <v>4333</v>
      </c>
      <c r="C2264" t="str">
        <f>VLOOKUP(B2264,Tabela7[[#All],[SKU]:[SKU Title]],7,FALSE)</f>
        <v>Agent 365</v>
      </c>
      <c r="D2264">
        <f>VLOOKUP(B2264,Tabela7[[#All],[SKU]:[Valor]],11,FALSE)</f>
        <v>110.44943820224718</v>
      </c>
      <c r="E2264" t="s">
        <v>894</v>
      </c>
      <c r="F2264" t="str">
        <f>VLOOKUP(B2264,Tabela7[[#All],[SKU]:[BillingPlan]],9,FALSE)</f>
        <v>Monthly</v>
      </c>
      <c r="G2264" t="str">
        <f>IFERROR(VLOOKUP(B2264,NCE!B:K,8,FALSE),"")</f>
        <v>P1MM</v>
      </c>
      <c r="H2264" t="s">
        <v>12</v>
      </c>
    </row>
    <row r="2265" spans="2:8" hidden="1" x14ac:dyDescent="0.35">
      <c r="B2265" t="s">
        <v>1490</v>
      </c>
      <c r="C2265" t="str">
        <f>VLOOKUP(B2265,Tabela7[[#All],[SKU]:[SKU Title]],7,FALSE)</f>
        <v>Dynamics 365 Customer Insights Journeys T3 Interacted People</v>
      </c>
      <c r="D2265">
        <f>VLOOKUP(B2265,Tabela7[[#All],[SKU]:[Valor]],11,FALSE)</f>
        <v>3451.4044943820222</v>
      </c>
      <c r="E2265" t="s">
        <v>894</v>
      </c>
      <c r="F2265" t="str">
        <f>VLOOKUP(B2265,Tabela7[[#All],[SKU]:[BillingPlan]],9,FALSE)</f>
        <v>Monthly</v>
      </c>
      <c r="G2265" t="str">
        <f>IFERROR(VLOOKUP(B2265,NCE!B:K,8,FALSE),"")</f>
        <v>P1MM</v>
      </c>
      <c r="H2265" t="s">
        <v>12</v>
      </c>
    </row>
    <row r="2266" spans="2:8" hidden="1" x14ac:dyDescent="0.35">
      <c r="B2266" t="s">
        <v>4334</v>
      </c>
      <c r="C2266" t="str">
        <f>VLOOKUP(B2266,Tabela7[[#All],[SKU]:[SKU Title]],7,FALSE)</f>
        <v>Dynamics 365 Customer Insights Journeys T3 Interacted People</v>
      </c>
      <c r="D2266">
        <f>VLOOKUP(B2266,Tabela7[[#All],[SKU]:[Valor]],11,FALSE)</f>
        <v>3019.9681647940074</v>
      </c>
      <c r="E2266" t="s">
        <v>894</v>
      </c>
      <c r="F2266" t="str">
        <f>VLOOKUP(B2266,Tabela7[[#All],[SKU]:[BillingPlan]],9,FALSE)</f>
        <v>Monthly</v>
      </c>
      <c r="G2266" t="str">
        <f>IFERROR(VLOOKUP(B2266,NCE!B:K,8,FALSE),"")</f>
        <v>P1YM</v>
      </c>
      <c r="H2266" t="s">
        <v>12</v>
      </c>
    </row>
    <row r="2267" spans="2:8" hidden="1" x14ac:dyDescent="0.35">
      <c r="B2267" t="s">
        <v>4335</v>
      </c>
      <c r="C2267" t="str">
        <f>VLOOKUP(B2267,Tabela7[[#All],[SKU]:[SKU Title]],7,FALSE)</f>
        <v>Dynamics 365 Customer Insights Journeys T2 Interacted People</v>
      </c>
      <c r="D2267">
        <f>VLOOKUP(B2267,Tabela7[[#All],[SKU]:[Valor]],11,FALSE)</f>
        <v>2208.8314606741574</v>
      </c>
      <c r="E2267" t="s">
        <v>894</v>
      </c>
      <c r="F2267" t="str">
        <f>VLOOKUP(B2267,Tabela7[[#All],[SKU]:[BillingPlan]],9,FALSE)</f>
        <v>Monthly</v>
      </c>
      <c r="G2267" t="str">
        <f>IFERROR(VLOOKUP(B2267,NCE!B:K,8,FALSE),"")</f>
        <v>P1MM</v>
      </c>
      <c r="H2267" t="s">
        <v>12</v>
      </c>
    </row>
    <row r="2268" spans="2:8" hidden="1" x14ac:dyDescent="0.35">
      <c r="B2268" t="s">
        <v>4336</v>
      </c>
      <c r="C2268" t="str">
        <f>VLOOKUP(B2268,Tabela7[[#All],[SKU]:[SKU Title]],7,FALSE)</f>
        <v>Dynamics 365 Customer Insights Journeys T2 Interacted People</v>
      </c>
      <c r="D2268">
        <f>VLOOKUP(B2268,Tabela7[[#All],[SKU]:[Valor]],11,FALSE)</f>
        <v>1932.7397003745318</v>
      </c>
      <c r="E2268" t="s">
        <v>894</v>
      </c>
      <c r="F2268" t="str">
        <f>VLOOKUP(B2268,Tabela7[[#All],[SKU]:[BillingPlan]],9,FALSE)</f>
        <v>Monthly</v>
      </c>
      <c r="G2268" t="str">
        <f>IFERROR(VLOOKUP(B2268,NCE!B:K,8,FALSE),"")</f>
        <v>P1YM</v>
      </c>
      <c r="H2268" t="s">
        <v>12</v>
      </c>
    </row>
    <row r="2269" spans="2:8" hidden="1" x14ac:dyDescent="0.35">
      <c r="B2269" t="s">
        <v>4337</v>
      </c>
      <c r="C2269" t="str">
        <f>VLOOKUP(B2269,Tabela7[[#All],[SKU]:[SKU Title]],7,FALSE)</f>
        <v>Dynamics 365 Customer Insights Journeys T2 Interacted People</v>
      </c>
      <c r="D2269">
        <f>VLOOKUP(B2269,Tabela7[[#All],[SKU]:[Valor]],11,FALSE)</f>
        <v>22088.438202247191</v>
      </c>
      <c r="E2269" t="s">
        <v>894</v>
      </c>
      <c r="F2269" t="str">
        <f>VLOOKUP(B2269,Tabela7[[#All],[SKU]:[BillingPlan]],9,FALSE)</f>
        <v>Annual</v>
      </c>
      <c r="G2269" t="str">
        <f>IFERROR(VLOOKUP(B2269,NCE!B:K,8,FALSE),"")</f>
        <v>P1YA</v>
      </c>
      <c r="H2269" t="s">
        <v>12</v>
      </c>
    </row>
    <row r="2270" spans="2:8" hidden="1" x14ac:dyDescent="0.35">
      <c r="B2270" t="s">
        <v>4187</v>
      </c>
      <c r="C2270" t="str">
        <f>VLOOKUP(B2270,Tabela7[[#All],[SKU]:[SKU Title]],7,FALSE)</f>
        <v>Microsoft 365 Business Basic (No Teams) and Microsoft 365 Copilot Business</v>
      </c>
      <c r="D2270">
        <f>VLOOKUP(B2270,Tabela7[[#All],[SKU]:[Valor]],11,FALSE)</f>
        <v>2063.022471910112</v>
      </c>
      <c r="E2270" t="s">
        <v>894</v>
      </c>
      <c r="F2270" t="str">
        <f>VLOOKUP(B2270,Tabela7[[#All],[SKU]:[BillingPlan]],9,FALSE)</f>
        <v>Annual</v>
      </c>
      <c r="G2270" t="str">
        <f>IFERROR(VLOOKUP(B2270,NCE!B:K,8,FALSE),"")</f>
        <v>P1YA</v>
      </c>
      <c r="H2270" t="s">
        <v>12</v>
      </c>
    </row>
    <row r="2271" spans="2:8" hidden="1" x14ac:dyDescent="0.35">
      <c r="B2271" t="s">
        <v>4338</v>
      </c>
      <c r="C2271" t="str">
        <f>VLOOKUP(B2271,Tabela7[[#All],[SKU]:[SKU Title]],7,FALSE)</f>
        <v>Microsoft 365 E7 (No Teams)</v>
      </c>
      <c r="D2271">
        <f>VLOOKUP(B2271,Tabela7[[#All],[SKU]:[Valor]],11,FALSE)</f>
        <v>6659.8314606741569</v>
      </c>
      <c r="E2271" t="s">
        <v>894</v>
      </c>
      <c r="F2271" t="str">
        <f>VLOOKUP(B2271,Tabela7[[#All],[SKU]:[BillingPlan]],9,FALSE)</f>
        <v>Annual</v>
      </c>
      <c r="G2271" t="str">
        <f>IFERROR(VLOOKUP(B2271,NCE!B:K,8,FALSE),"")</f>
        <v>P1YA</v>
      </c>
      <c r="H2271" t="s">
        <v>12</v>
      </c>
    </row>
    <row r="2272" spans="2:8" hidden="1" x14ac:dyDescent="0.35">
      <c r="B2272" t="s">
        <v>4339</v>
      </c>
      <c r="C2272" t="str">
        <f>VLOOKUP(B2272,Tabela7[[#All],[SKU]:[SKU Title]],7,FALSE)</f>
        <v>Microsoft 365 E7 (No Teams)</v>
      </c>
      <c r="D2272">
        <f>VLOOKUP(B2272,Tabela7[[#All],[SKU]:[Valor]],11,FALSE)</f>
        <v>665.97752808988764</v>
      </c>
      <c r="E2272" t="s">
        <v>894</v>
      </c>
      <c r="F2272" t="str">
        <f>VLOOKUP(B2272,Tabela7[[#All],[SKU]:[BillingPlan]],9,FALSE)</f>
        <v>Monthly</v>
      </c>
      <c r="G2272" t="str">
        <f>IFERROR(VLOOKUP(B2272,NCE!B:K,8,FALSE),"")</f>
        <v>P1MM</v>
      </c>
      <c r="H2272" t="s">
        <v>12</v>
      </c>
    </row>
    <row r="2273" spans="2:8" hidden="1" x14ac:dyDescent="0.35">
      <c r="B2273" t="s">
        <v>4340</v>
      </c>
      <c r="C2273" t="str">
        <f>VLOOKUP(B2273,Tabela7[[#All],[SKU]:[SKU Title]],7,FALSE)</f>
        <v>Microsoft 365 E7</v>
      </c>
      <c r="D2273">
        <f>VLOOKUP(B2273,Tabela7[[#All],[SKU]:[Valor]],11,FALSE)</f>
        <v>637.75468164794006</v>
      </c>
      <c r="E2273" t="s">
        <v>894</v>
      </c>
      <c r="F2273" t="str">
        <f>VLOOKUP(B2273,Tabela7[[#All],[SKU]:[BillingPlan]],9,FALSE)</f>
        <v>Monthly</v>
      </c>
      <c r="G2273" t="str">
        <f>IFERROR(VLOOKUP(B2273,NCE!B:K,8,FALSE),"")</f>
        <v>P1YM</v>
      </c>
      <c r="H2273" t="s">
        <v>12</v>
      </c>
    </row>
    <row r="2274" spans="2:8" hidden="1" x14ac:dyDescent="0.35">
      <c r="B2274" t="s">
        <v>4341</v>
      </c>
      <c r="C2274" t="str">
        <f>VLOOKUP(B2274,Tabela7[[#All],[SKU]:[SKU Title]],7,FALSE)</f>
        <v>Microsoft 365 E7</v>
      </c>
      <c r="D2274">
        <f>VLOOKUP(B2274,Tabela7[[#All],[SKU]:[Valor]],11,FALSE)</f>
        <v>7288.651685393258</v>
      </c>
      <c r="E2274" t="s">
        <v>894</v>
      </c>
      <c r="F2274" t="str">
        <f>VLOOKUP(B2274,Tabela7[[#All],[SKU]:[BillingPlan]],9,FALSE)</f>
        <v>Annual</v>
      </c>
      <c r="G2274" t="str">
        <f>IFERROR(VLOOKUP(B2274,NCE!B:K,8,FALSE),"")</f>
        <v>P1YA</v>
      </c>
      <c r="H2274" t="s">
        <v>12</v>
      </c>
    </row>
    <row r="2275" spans="2:8" hidden="1" x14ac:dyDescent="0.35">
      <c r="B2275" t="s">
        <v>4342</v>
      </c>
      <c r="C2275" t="str">
        <f>VLOOKUP(B2275,Tabela7[[#All],[SKU]:[SKU Title]],7,FALSE)</f>
        <v>Microsoft 365 E7 (No Teams)</v>
      </c>
      <c r="D2275">
        <f>VLOOKUP(B2275,Tabela7[[#All],[SKU]:[Valor]],11,FALSE)</f>
        <v>582.74063670411988</v>
      </c>
      <c r="E2275" t="s">
        <v>894</v>
      </c>
      <c r="F2275" t="str">
        <f>VLOOKUP(B2275,Tabela7[[#All],[SKU]:[BillingPlan]],9,FALSE)</f>
        <v>Monthly</v>
      </c>
      <c r="G2275" t="str">
        <f>IFERROR(VLOOKUP(B2275,NCE!B:K,8,FALSE),"")</f>
        <v>P1YM</v>
      </c>
      <c r="H2275" t="s">
        <v>12</v>
      </c>
    </row>
    <row r="2276" spans="2:8" hidden="1" x14ac:dyDescent="0.35">
      <c r="B2276" t="s">
        <v>4343</v>
      </c>
      <c r="C2276" t="str">
        <f>VLOOKUP(B2276,Tabela7[[#All],[SKU]:[SKU Title]],7,FALSE)</f>
        <v>Microsoft 365 E7</v>
      </c>
      <c r="D2276">
        <f>VLOOKUP(B2276,Tabela7[[#All],[SKU]:[Valor]],11,FALSE)</f>
        <v>728.86516853932585</v>
      </c>
      <c r="E2276" t="s">
        <v>894</v>
      </c>
      <c r="F2276" t="str">
        <f>VLOOKUP(B2276,Tabela7[[#All],[SKU]:[BillingPlan]],9,FALSE)</f>
        <v>Monthly</v>
      </c>
      <c r="G2276" t="str">
        <f>IFERROR(VLOOKUP(B2276,NCE!B:K,8,FALSE),"")</f>
        <v>P1MM</v>
      </c>
      <c r="H2276" t="s">
        <v>12</v>
      </c>
    </row>
    <row r="2277" spans="2:8" hidden="1" x14ac:dyDescent="0.35">
      <c r="B2277" t="s">
        <v>4344</v>
      </c>
      <c r="C2277" t="str">
        <f>VLOOKUP(B2277,Tabela7[[#All],[SKU]:[SKU Title]],7,FALSE)</f>
        <v>Defender for Office 365 P2 Add On</v>
      </c>
      <c r="D2277">
        <f>VLOOKUP(B2277,Tabela7[[#All],[SKU]:[Valor]],11,FALSE)</f>
        <v>22.123595505617978</v>
      </c>
      <c r="E2277" t="s">
        <v>894</v>
      </c>
      <c r="F2277" t="str">
        <f>VLOOKUP(B2277,Tabela7[[#All],[SKU]:[BillingPlan]],9,FALSE)</f>
        <v>Monthly</v>
      </c>
      <c r="G2277" t="str">
        <f>IFERROR(VLOOKUP(B2277,NCE!B:K,8,FALSE),"")</f>
        <v>P1MM</v>
      </c>
      <c r="H2277" t="s">
        <v>12</v>
      </c>
    </row>
    <row r="2278" spans="2:8" hidden="1" x14ac:dyDescent="0.35">
      <c r="B2278" t="s">
        <v>4345</v>
      </c>
      <c r="C2278" t="str">
        <f>VLOOKUP(B2278,Tabela7[[#All],[SKU]:[SKU Title]],7,FALSE)</f>
        <v>Defender for Office 365 P2 Add On</v>
      </c>
      <c r="D2278">
        <f>VLOOKUP(B2278,Tabela7[[#All],[SKU]:[Valor]],11,FALSE)</f>
        <v>221.17977528089887</v>
      </c>
      <c r="E2278" t="s">
        <v>894</v>
      </c>
      <c r="F2278" t="str">
        <f>VLOOKUP(B2278,Tabela7[[#All],[SKU]:[BillingPlan]],9,FALSE)</f>
        <v>Annual</v>
      </c>
      <c r="G2278" t="str">
        <f>IFERROR(VLOOKUP(B2278,NCE!B:K,8,FALSE),"")</f>
        <v>P1YA</v>
      </c>
      <c r="H2278" t="s">
        <v>12</v>
      </c>
    </row>
    <row r="2279" spans="2:8" hidden="1" x14ac:dyDescent="0.35">
      <c r="B2279" t="s">
        <v>4346</v>
      </c>
      <c r="C2279" t="str">
        <f>VLOOKUP(B2279,Tabela7[[#All],[SKU]:[SKU Title]],7,FALSE)</f>
        <v>Defender for Office 365 P2 Add On</v>
      </c>
      <c r="D2279">
        <f>VLOOKUP(B2279,Tabela7[[#All],[SKU]:[Valor]],11,FALSE)</f>
        <v>19.35580524344569</v>
      </c>
      <c r="E2279" t="s">
        <v>894</v>
      </c>
      <c r="F2279" t="str">
        <f>VLOOKUP(B2279,Tabela7[[#All],[SKU]:[BillingPlan]],9,FALSE)</f>
        <v>Monthly</v>
      </c>
      <c r="G2279" t="str">
        <f>IFERROR(VLOOKUP(B2279,NCE!B:K,8,FALSE),"")</f>
        <v>P1YM</v>
      </c>
      <c r="H2279" t="s">
        <v>12</v>
      </c>
    </row>
    <row r="2280" spans="2:8" hidden="1" x14ac:dyDescent="0.35">
      <c r="B2280" t="s">
        <v>4347</v>
      </c>
      <c r="C2280" t="str">
        <f>VLOOKUP(B2280,Tabela7[[#All],[SKU]:[SKU Title]],7,FALSE)</f>
        <v>Microsoft Defender Vulnerability Management for FLW</v>
      </c>
      <c r="D2280">
        <f>VLOOKUP(B2280,Tabela7[[#All],[SKU]:[Valor]],11,FALSE)</f>
        <v>12.940074906367039</v>
      </c>
      <c r="E2280" t="s">
        <v>894</v>
      </c>
      <c r="F2280" t="str">
        <f>VLOOKUP(B2280,Tabela7[[#All],[SKU]:[BillingPlan]],9,FALSE)</f>
        <v>Monthly</v>
      </c>
      <c r="G2280" t="str">
        <f>IFERROR(VLOOKUP(B2280,NCE!B:K,8,FALSE),"")</f>
        <v>P1YM</v>
      </c>
      <c r="H2280" t="s">
        <v>12</v>
      </c>
    </row>
    <row r="2281" spans="2:8" hidden="1" x14ac:dyDescent="0.35">
      <c r="B2281" t="s">
        <v>4348</v>
      </c>
      <c r="C2281" t="str">
        <f>VLOOKUP(B2281,Tabela7[[#All],[SKU]:[SKU Title]],7,FALSE)</f>
        <v>Microsoft Defender Vulnerability Management for FLW</v>
      </c>
      <c r="D2281">
        <f>VLOOKUP(B2281,Tabela7[[#All],[SKU]:[Valor]],11,FALSE)</f>
        <v>147.87640449438203</v>
      </c>
      <c r="E2281" t="s">
        <v>894</v>
      </c>
      <c r="F2281" t="str">
        <f>VLOOKUP(B2281,Tabela7[[#All],[SKU]:[BillingPlan]],9,FALSE)</f>
        <v>Annual</v>
      </c>
      <c r="G2281" t="str">
        <f>IFERROR(VLOOKUP(B2281,NCE!B:K,8,FALSE),"")</f>
        <v>P1YA</v>
      </c>
      <c r="H2281" t="s">
        <v>12</v>
      </c>
    </row>
    <row r="2282" spans="2:8" hidden="1" x14ac:dyDescent="0.35">
      <c r="B2282" t="s">
        <v>4349</v>
      </c>
      <c r="C2282" t="str">
        <f>VLOOKUP(B2282,Tabela7[[#All],[SKU]:[SKU Title]],7,FALSE)</f>
        <v>Microsoft Defender Vulnerability Management for FLW</v>
      </c>
      <c r="D2282">
        <f>VLOOKUP(B2282,Tabela7[[#All],[SKU]:[Valor]],11,FALSE)</f>
        <v>14.786516853932584</v>
      </c>
      <c r="E2282" t="s">
        <v>894</v>
      </c>
      <c r="F2282" t="str">
        <f>VLOOKUP(B2282,Tabela7[[#All],[SKU]:[BillingPlan]],9,FALSE)</f>
        <v>Monthly</v>
      </c>
      <c r="G2282" t="str">
        <f>IFERROR(VLOOKUP(B2282,NCE!B:K,8,FALSE),"")</f>
        <v>P1MM</v>
      </c>
      <c r="H2282" t="s">
        <v>12</v>
      </c>
    </row>
    <row r="2283" spans="2:8" hidden="1" x14ac:dyDescent="0.35">
      <c r="B2283" t="s">
        <v>4350</v>
      </c>
      <c r="C2283" t="str">
        <f>VLOOKUP(B2283,Tabela7[[#All],[SKU]:[SKU Title]],7,FALSE)</f>
        <v>Power Apps per app plan (1 app or website)</v>
      </c>
      <c r="D2283">
        <f>VLOOKUP(B2283,Tabela7[[#All],[SKU]:[Valor]],11,FALSE)</f>
        <v>367.77528089887642</v>
      </c>
      <c r="E2283" t="s">
        <v>894</v>
      </c>
      <c r="F2283" t="str">
        <f>VLOOKUP(B2283,Tabela7[[#All],[SKU]:[BillingPlan]],9,FALSE)</f>
        <v>Annual</v>
      </c>
      <c r="G2283" t="str">
        <f>IFERROR(VLOOKUP(B2283,NCE!B:K,8,FALSE),"")</f>
        <v>P1YA</v>
      </c>
      <c r="H2283" t="s">
        <v>12</v>
      </c>
    </row>
    <row r="2284" spans="2:8" hidden="1" x14ac:dyDescent="0.35">
      <c r="B2284" t="s">
        <v>4351</v>
      </c>
      <c r="C2284" t="str">
        <f>VLOOKUP(B2284,Tabela7[[#All],[SKU]:[SKU Title]],7,FALSE)</f>
        <v>Power Apps per app plan (1 app or website)</v>
      </c>
      <c r="D2284">
        <f>VLOOKUP(B2284,Tabela7[[#All],[SKU]:[Valor]],11,FALSE)</f>
        <v>36.786516853932589</v>
      </c>
      <c r="E2284" t="s">
        <v>894</v>
      </c>
      <c r="F2284" t="str">
        <f>VLOOKUP(B2284,Tabela7[[#All],[SKU]:[BillingPlan]],9,FALSE)</f>
        <v>Monthly</v>
      </c>
      <c r="G2284" t="str">
        <f>IFERROR(VLOOKUP(B2284,NCE!B:K,8,FALSE),"")</f>
        <v>P1MM</v>
      </c>
      <c r="H2284" t="s">
        <v>12</v>
      </c>
    </row>
    <row r="2285" spans="2:8" hidden="1" x14ac:dyDescent="0.35">
      <c r="B2285" t="s">
        <v>4352</v>
      </c>
      <c r="C2285" t="str">
        <f>VLOOKUP(B2285,Tabela7[[#All],[SKU]:[SKU Title]],7,FALSE)</f>
        <v>Power Apps per app plan (1 app or website)</v>
      </c>
      <c r="D2285">
        <f>VLOOKUP(B2285,Tabela7[[#All],[SKU]:[Valor]],11,FALSE)</f>
        <v>32.176029962546814</v>
      </c>
      <c r="E2285" t="s">
        <v>894</v>
      </c>
      <c r="F2285" t="str">
        <f>VLOOKUP(B2285,Tabela7[[#All],[SKU]:[BillingPlan]],9,FALSE)</f>
        <v>Monthly</v>
      </c>
      <c r="G2285" t="str">
        <f>IFERROR(VLOOKUP(B2285,NCE!B:K,8,FALSE),"")</f>
        <v>P1YM</v>
      </c>
      <c r="H2285" t="s">
        <v>12</v>
      </c>
    </row>
    <row r="2286" spans="2:8" hidden="1" x14ac:dyDescent="0.35">
      <c r="B2286" t="s">
        <v>4353</v>
      </c>
      <c r="C2286" t="str">
        <f>VLOOKUP(B2286,Tabela7[[#All],[SKU]:[SKU Title]],7,FALSE)</f>
        <v>Teams Events Attendee Pack - 5k attendees</v>
      </c>
      <c r="D2286">
        <f>VLOOKUP(B2286,Tabela7[[#All],[SKU]:[Valor]],11,FALSE)</f>
        <v>9939.8539325842685</v>
      </c>
      <c r="E2286" t="s">
        <v>894</v>
      </c>
      <c r="F2286" t="str">
        <f>VLOOKUP(B2286,Tabela7[[#All],[SKU]:[BillingPlan]],9,FALSE)</f>
        <v>Monthly</v>
      </c>
      <c r="G2286" t="str">
        <f>IFERROR(VLOOKUP(B2286,NCE!B:K,8,FALSE),"")</f>
        <v>P1MM</v>
      </c>
      <c r="H2286" t="s">
        <v>12</v>
      </c>
    </row>
    <row r="2287" spans="2:8" hidden="1" x14ac:dyDescent="0.35">
      <c r="B2287" t="s">
        <v>4354</v>
      </c>
      <c r="C2287" t="str">
        <f>VLOOKUP(B2287,Tabela7[[#All],[SKU]:[SKU Title]],7,FALSE)</f>
        <v>Teams Events Attendee Pack - 75k attendees</v>
      </c>
      <c r="D2287">
        <f>VLOOKUP(B2287,Tabela7[[#All],[SKU]:[Valor]],11,FALSE)</f>
        <v>1502989.2471910112</v>
      </c>
      <c r="E2287" t="s">
        <v>894</v>
      </c>
      <c r="F2287" t="str">
        <f>VLOOKUP(B2287,Tabela7[[#All],[SKU]:[BillingPlan]],9,FALSE)</f>
        <v>Annual</v>
      </c>
      <c r="G2287" t="str">
        <f>IFERROR(VLOOKUP(B2287,NCE!B:K,8,FALSE),"")</f>
        <v>P1YA</v>
      </c>
      <c r="H2287" t="s">
        <v>12</v>
      </c>
    </row>
    <row r="2288" spans="2:8" hidden="1" x14ac:dyDescent="0.35">
      <c r="B2288" t="s">
        <v>4355</v>
      </c>
      <c r="C2288" t="str">
        <f>VLOOKUP(B2288,Tabela7[[#All],[SKU]:[SKU Title]],7,FALSE)</f>
        <v>Teams Events Attendee Pack - 20k attendees</v>
      </c>
      <c r="D2288">
        <f>VLOOKUP(B2288,Tabela7[[#All],[SKU]:[Valor]],11,FALSE)</f>
        <v>39207.51685393259</v>
      </c>
      <c r="E2288" t="s">
        <v>894</v>
      </c>
      <c r="F2288" t="str">
        <f>VLOOKUP(B2288,Tabela7[[#All],[SKU]:[BillingPlan]],9,FALSE)</f>
        <v>Monthly</v>
      </c>
      <c r="G2288" t="str">
        <f>IFERROR(VLOOKUP(B2288,NCE!B:K,8,FALSE),"")</f>
        <v>P1MM</v>
      </c>
      <c r="H2288" t="s">
        <v>12</v>
      </c>
    </row>
    <row r="2289" spans="2:8" hidden="1" x14ac:dyDescent="0.35">
      <c r="B2289" t="s">
        <v>4356</v>
      </c>
      <c r="C2289" t="str">
        <f>VLOOKUP(B2289,Tabela7[[#All],[SKU]:[SKU Title]],7,FALSE)</f>
        <v>Teams Events Attendee Pack - 100k attendees</v>
      </c>
      <c r="D2289">
        <f>VLOOKUP(B2289,Tabela7[[#All],[SKU]:[Valor]],11,FALSE)</f>
        <v>1960372.8988764044</v>
      </c>
      <c r="E2289" t="s">
        <v>894</v>
      </c>
      <c r="F2289" t="str">
        <f>VLOOKUP(B2289,Tabela7[[#All],[SKU]:[BillingPlan]],9,FALSE)</f>
        <v>Annual</v>
      </c>
      <c r="G2289" t="str">
        <f>IFERROR(VLOOKUP(B2289,NCE!B:K,8,FALSE),"")</f>
        <v>P1YA</v>
      </c>
      <c r="H2289" t="s">
        <v>12</v>
      </c>
    </row>
    <row r="2290" spans="2:8" hidden="1" x14ac:dyDescent="0.35">
      <c r="B2290" t="s">
        <v>4357</v>
      </c>
      <c r="C2290" t="str">
        <f>VLOOKUP(B2290,Tabela7[[#All],[SKU]:[SKU Title]],7,FALSE)</f>
        <v>Teams Events Attendee Pack - 50k attendees</v>
      </c>
      <c r="D2290">
        <f>VLOOKUP(B2290,Tabela7[[#All],[SKU]:[Valor]],11,FALSE)</f>
        <v>1045532.2921348314</v>
      </c>
      <c r="E2290" t="s">
        <v>894</v>
      </c>
      <c r="F2290" t="str">
        <f>VLOOKUP(B2290,Tabela7[[#All],[SKU]:[BillingPlan]],9,FALSE)</f>
        <v>Annual</v>
      </c>
      <c r="G2290" t="str">
        <f>IFERROR(VLOOKUP(B2290,NCE!B:K,8,FALSE),"")</f>
        <v>P1YA</v>
      </c>
      <c r="H2290" t="s">
        <v>12</v>
      </c>
    </row>
    <row r="2291" spans="2:8" hidden="1" x14ac:dyDescent="0.35">
      <c r="B2291" t="s">
        <v>4358</v>
      </c>
      <c r="C2291" t="str">
        <f>VLOOKUP(B2291,Tabela7[[#All],[SKU]:[SKU Title]],7,FALSE)</f>
        <v>Teams Events Attendee Pack - 10k attendees</v>
      </c>
      <c r="D2291">
        <f>VLOOKUP(B2291,Tabela7[[#All],[SKU]:[Valor]],11,FALSE)</f>
        <v>261383.39325842695</v>
      </c>
      <c r="E2291" t="s">
        <v>894</v>
      </c>
      <c r="F2291" t="str">
        <f>VLOOKUP(B2291,Tabela7[[#All],[SKU]:[BillingPlan]],9,FALSE)</f>
        <v>Annual</v>
      </c>
      <c r="G2291" t="str">
        <f>IFERROR(VLOOKUP(B2291,NCE!B:K,8,FALSE),"")</f>
        <v>P1YA</v>
      </c>
      <c r="H2291" t="s">
        <v>12</v>
      </c>
    </row>
    <row r="2292" spans="2:8" hidden="1" x14ac:dyDescent="0.35">
      <c r="B2292" t="s">
        <v>4359</v>
      </c>
      <c r="C2292" t="str">
        <f>VLOOKUP(B2292,Tabela7[[#All],[SKU]:[SKU Title]],7,FALSE)</f>
        <v>Teams Events Attendee Pack - 100k attendees</v>
      </c>
      <c r="D2292">
        <f>VLOOKUP(B2292,Tabela7[[#All],[SKU]:[Valor]],11,FALSE)</f>
        <v>196037.29213483146</v>
      </c>
      <c r="E2292" t="s">
        <v>894</v>
      </c>
      <c r="F2292" t="str">
        <f>VLOOKUP(B2292,Tabela7[[#All],[SKU]:[BillingPlan]],9,FALSE)</f>
        <v>Monthly</v>
      </c>
      <c r="G2292" t="str">
        <f>IFERROR(VLOOKUP(B2292,NCE!B:K,8,FALSE),"")</f>
        <v>P1MM</v>
      </c>
      <c r="H2292" t="s">
        <v>12</v>
      </c>
    </row>
    <row r="2293" spans="2:8" hidden="1" x14ac:dyDescent="0.35">
      <c r="B2293" t="s">
        <v>4360</v>
      </c>
      <c r="C2293" t="str">
        <f>VLOOKUP(B2293,Tabela7[[#All],[SKU]:[SKU Title]],7,FALSE)</f>
        <v>Teams Events Attendee Pack - 75k attendees</v>
      </c>
      <c r="D2293">
        <f>VLOOKUP(B2293,Tabela7[[#All],[SKU]:[Valor]],11,FALSE)</f>
        <v>131511.55898876404</v>
      </c>
      <c r="E2293" t="s">
        <v>894</v>
      </c>
      <c r="F2293" t="str">
        <f>VLOOKUP(B2293,Tabela7[[#All],[SKU]:[BillingPlan]],9,FALSE)</f>
        <v>Monthly</v>
      </c>
      <c r="G2293" t="str">
        <f>IFERROR(VLOOKUP(B2293,NCE!B:K,8,FALSE),"")</f>
        <v>P1YM</v>
      </c>
      <c r="H2293" t="s">
        <v>12</v>
      </c>
    </row>
    <row r="2294" spans="2:8" hidden="1" x14ac:dyDescent="0.35">
      <c r="B2294" t="s">
        <v>4361</v>
      </c>
      <c r="C2294" t="str">
        <f>VLOOKUP(B2294,Tabela7[[#All],[SKU]:[SKU Title]],7,FALSE)</f>
        <v>Teams Events Attendee Pack - 5k attendees</v>
      </c>
      <c r="D2294">
        <f>VLOOKUP(B2294,Tabela7[[#All],[SKU]:[Valor]],11,FALSE)</f>
        <v>8697.3782771535571</v>
      </c>
      <c r="E2294" t="s">
        <v>894</v>
      </c>
      <c r="F2294" t="str">
        <f>VLOOKUP(B2294,Tabela7[[#All],[SKU]:[BillingPlan]],9,FALSE)</f>
        <v>Monthly</v>
      </c>
      <c r="G2294" t="str">
        <f>IFERROR(VLOOKUP(B2294,NCE!B:K,8,FALSE),"")</f>
        <v>P1YM</v>
      </c>
      <c r="H2294" t="s">
        <v>12</v>
      </c>
    </row>
    <row r="2295" spans="2:8" hidden="1" x14ac:dyDescent="0.35">
      <c r="B2295" t="s">
        <v>4362</v>
      </c>
      <c r="C2295" t="str">
        <f>VLOOKUP(B2295,Tabela7[[#All],[SKU]:[SKU Title]],7,FALSE)</f>
        <v>Teams Events Attendee Pack - 35k attendees</v>
      </c>
      <c r="D2295">
        <f>VLOOKUP(B2295,Tabela7[[#All],[SKU]:[Valor]],11,FALSE)</f>
        <v>718840.34831460682</v>
      </c>
      <c r="E2295" t="s">
        <v>894</v>
      </c>
      <c r="F2295" t="str">
        <f>VLOOKUP(B2295,Tabela7[[#All],[SKU]:[BillingPlan]],9,FALSE)</f>
        <v>Annual</v>
      </c>
      <c r="G2295" t="str">
        <f>IFERROR(VLOOKUP(B2295,NCE!B:K,8,FALSE),"")</f>
        <v>P1YA</v>
      </c>
      <c r="H2295" t="s">
        <v>12</v>
      </c>
    </row>
    <row r="2296" spans="2:8" hidden="1" x14ac:dyDescent="0.35">
      <c r="B2296" t="s">
        <v>4363</v>
      </c>
      <c r="C2296" t="str">
        <f>VLOOKUP(B2296,Tabela7[[#All],[SKU]:[SKU Title]],7,FALSE)</f>
        <v>Teams Events Attendee Pack - 10k attendees</v>
      </c>
      <c r="D2296">
        <f>VLOOKUP(B2296,Tabela7[[#All],[SKU]:[Valor]],11,FALSE)</f>
        <v>26138.337078651683</v>
      </c>
      <c r="E2296" t="s">
        <v>894</v>
      </c>
      <c r="F2296" t="str">
        <f>VLOOKUP(B2296,Tabela7[[#All],[SKU]:[BillingPlan]],9,FALSE)</f>
        <v>Monthly</v>
      </c>
      <c r="G2296" t="str">
        <f>IFERROR(VLOOKUP(B2296,NCE!B:K,8,FALSE),"")</f>
        <v>P1MM</v>
      </c>
      <c r="H2296" t="s">
        <v>12</v>
      </c>
    </row>
    <row r="2297" spans="2:8" hidden="1" x14ac:dyDescent="0.35">
      <c r="B2297" t="s">
        <v>4364</v>
      </c>
      <c r="C2297" t="str">
        <f>VLOOKUP(B2297,Tabela7[[#All],[SKU]:[SKU Title]],7,FALSE)</f>
        <v>Teams Events Attendee Pack - 100k attendees</v>
      </c>
      <c r="D2297">
        <f>VLOOKUP(B2297,Tabela7[[#All],[SKU]:[Valor]],11,FALSE)</f>
        <v>171532.62546816477</v>
      </c>
      <c r="E2297" t="s">
        <v>894</v>
      </c>
      <c r="F2297" t="str">
        <f>VLOOKUP(B2297,Tabela7[[#All],[SKU]:[BillingPlan]],9,FALSE)</f>
        <v>Monthly</v>
      </c>
      <c r="G2297" t="str">
        <f>IFERROR(VLOOKUP(B2297,NCE!B:K,8,FALSE),"")</f>
        <v>P1YM</v>
      </c>
      <c r="H2297" t="s">
        <v>12</v>
      </c>
    </row>
    <row r="2298" spans="2:8" hidden="1" x14ac:dyDescent="0.35">
      <c r="B2298" t="s">
        <v>4365</v>
      </c>
      <c r="C2298" t="str">
        <f>VLOOKUP(B2298,Tabela7[[#All],[SKU]:[SKU Title]],7,FALSE)</f>
        <v>Teams Events Attendee Pack - 10k attendees</v>
      </c>
      <c r="D2298">
        <f>VLOOKUP(B2298,Tabela7[[#All],[SKU]:[Valor]],11,FALSE)</f>
        <v>22871.052434456928</v>
      </c>
      <c r="E2298" t="s">
        <v>894</v>
      </c>
      <c r="F2298" t="str">
        <f>VLOOKUP(B2298,Tabela7[[#All],[SKU]:[BillingPlan]],9,FALSE)</f>
        <v>Monthly</v>
      </c>
      <c r="G2298" t="str">
        <f>IFERROR(VLOOKUP(B2298,NCE!B:K,8,FALSE),"")</f>
        <v>P1YM</v>
      </c>
      <c r="H2298" t="s">
        <v>12</v>
      </c>
    </row>
    <row r="2299" spans="2:8" hidden="1" x14ac:dyDescent="0.35">
      <c r="B2299" t="s">
        <v>4366</v>
      </c>
      <c r="C2299" t="str">
        <f>VLOOKUP(B2299,Tabela7[[#All],[SKU]:[SKU Title]],7,FALSE)</f>
        <v>Teams Events Attendee Pack - 20k attendees</v>
      </c>
      <c r="D2299">
        <f>VLOOKUP(B2299,Tabela7[[#All],[SKU]:[Valor]],11,FALSE)</f>
        <v>34306.564606741573</v>
      </c>
      <c r="E2299" t="s">
        <v>894</v>
      </c>
      <c r="F2299" t="str">
        <f>VLOOKUP(B2299,Tabela7[[#All],[SKU]:[BillingPlan]],9,FALSE)</f>
        <v>Monthly</v>
      </c>
      <c r="G2299" t="str">
        <f>IFERROR(VLOOKUP(B2299,NCE!B:K,8,FALSE),"")</f>
        <v>P1YM</v>
      </c>
      <c r="H2299" t="s">
        <v>12</v>
      </c>
    </row>
    <row r="2300" spans="2:8" hidden="1" x14ac:dyDescent="0.35">
      <c r="B2300" t="s">
        <v>4367</v>
      </c>
      <c r="C2300" t="str">
        <f>VLOOKUP(B2300,Tabela7[[#All],[SKU]:[SKU Title]],7,FALSE)</f>
        <v>Teams Events Attendee Pack - 35k attendees</v>
      </c>
      <c r="D2300">
        <f>VLOOKUP(B2300,Tabela7[[#All],[SKU]:[Valor]],11,FALSE)</f>
        <v>71884.02247191011</v>
      </c>
      <c r="E2300" t="s">
        <v>894</v>
      </c>
      <c r="F2300" t="str">
        <f>VLOOKUP(B2300,Tabela7[[#All],[SKU]:[BillingPlan]],9,FALSE)</f>
        <v>Monthly</v>
      </c>
      <c r="G2300" t="str">
        <f>IFERROR(VLOOKUP(B2300,NCE!B:K,8,FALSE),"")</f>
        <v>P1MM</v>
      </c>
      <c r="H2300" t="s">
        <v>12</v>
      </c>
    </row>
    <row r="2301" spans="2:8" hidden="1" x14ac:dyDescent="0.35">
      <c r="B2301" t="s">
        <v>4368</v>
      </c>
      <c r="C2301" t="str">
        <f>VLOOKUP(B2301,Tabela7[[#All],[SKU]:[SKU Title]],7,FALSE)</f>
        <v>Teams Events Attendee Pack - 50k attendees</v>
      </c>
      <c r="D2301">
        <f>VLOOKUP(B2301,Tabela7[[#All],[SKU]:[Valor]],11,FALSE)</f>
        <v>91484.074906367052</v>
      </c>
      <c r="E2301" t="s">
        <v>894</v>
      </c>
      <c r="F2301" t="str">
        <f>VLOOKUP(B2301,Tabela7[[#All],[SKU]:[BillingPlan]],9,FALSE)</f>
        <v>Monthly</v>
      </c>
      <c r="G2301" t="str">
        <f>IFERROR(VLOOKUP(B2301,NCE!B:K,8,FALSE),"")</f>
        <v>P1YM</v>
      </c>
      <c r="H2301" t="s">
        <v>12</v>
      </c>
    </row>
    <row r="2302" spans="2:8" hidden="1" x14ac:dyDescent="0.35">
      <c r="B2302" t="s">
        <v>4369</v>
      </c>
      <c r="C2302" t="str">
        <f>VLOOKUP(B2302,Tabela7[[#All],[SKU]:[SKU Title]],7,FALSE)</f>
        <v>Teams Events Attendee Pack - 20k attendees</v>
      </c>
      <c r="D2302">
        <f>VLOOKUP(B2302,Tabela7[[#All],[SKU]:[Valor]],11,FALSE)</f>
        <v>392075.08988764044</v>
      </c>
      <c r="E2302" t="s">
        <v>894</v>
      </c>
      <c r="F2302" t="str">
        <f>VLOOKUP(B2302,Tabela7[[#All],[SKU]:[BillingPlan]],9,FALSE)</f>
        <v>Annual</v>
      </c>
      <c r="G2302" t="str">
        <f>IFERROR(VLOOKUP(B2302,NCE!B:K,8,FALSE),"")</f>
        <v>P1YA</v>
      </c>
      <c r="H2302" t="s">
        <v>12</v>
      </c>
    </row>
    <row r="2303" spans="2:8" hidden="1" x14ac:dyDescent="0.35">
      <c r="B2303" t="s">
        <v>4370</v>
      </c>
      <c r="C2303" t="str">
        <f>VLOOKUP(B2303,Tabela7[[#All],[SKU]:[SKU Title]],7,FALSE)</f>
        <v>Teams Events Attendee Pack - 75k attendees</v>
      </c>
      <c r="D2303">
        <f>VLOOKUP(B2303,Tabela7[[#All],[SKU]:[Valor]],11,FALSE)</f>
        <v>150298.93258426964</v>
      </c>
      <c r="E2303" t="s">
        <v>894</v>
      </c>
      <c r="F2303" t="str">
        <f>VLOOKUP(B2303,Tabela7[[#All],[SKU]:[BillingPlan]],9,FALSE)</f>
        <v>Monthly</v>
      </c>
      <c r="G2303" t="str">
        <f>IFERROR(VLOOKUP(B2303,NCE!B:K,8,FALSE),"")</f>
        <v>P1MM</v>
      </c>
      <c r="H2303" t="s">
        <v>12</v>
      </c>
    </row>
    <row r="2304" spans="2:8" hidden="1" x14ac:dyDescent="0.35">
      <c r="B2304" t="s">
        <v>4371</v>
      </c>
      <c r="C2304" t="str">
        <f>VLOOKUP(B2304,Tabela7[[#All],[SKU]:[SKU Title]],7,FALSE)</f>
        <v>Teams Events Attendee Pack - 5k attendees</v>
      </c>
      <c r="D2304">
        <f>VLOOKUP(B2304,Tabela7[[#All],[SKU]:[Valor]],11,FALSE)</f>
        <v>99398.573033707857</v>
      </c>
      <c r="E2304" t="s">
        <v>894</v>
      </c>
      <c r="F2304" t="str">
        <f>VLOOKUP(B2304,Tabela7[[#All],[SKU]:[BillingPlan]],9,FALSE)</f>
        <v>Annual</v>
      </c>
      <c r="G2304" t="str">
        <f>IFERROR(VLOOKUP(B2304,NCE!B:K,8,FALSE),"")</f>
        <v>P1YA</v>
      </c>
      <c r="H2304" t="s">
        <v>12</v>
      </c>
    </row>
    <row r="2305" spans="2:8" hidden="1" x14ac:dyDescent="0.35">
      <c r="B2305" t="s">
        <v>4372</v>
      </c>
      <c r="C2305" t="str">
        <f>VLOOKUP(B2305,Tabela7[[#All],[SKU]:[SKU Title]],7,FALSE)</f>
        <v>Teams Events Attendee Pack - 50k attendees</v>
      </c>
      <c r="D2305">
        <f>VLOOKUP(B2305,Tabela7[[#All],[SKU]:[Valor]],11,FALSE)</f>
        <v>104553.22471910111</v>
      </c>
      <c r="E2305" t="s">
        <v>894</v>
      </c>
      <c r="F2305" t="str">
        <f>VLOOKUP(B2305,Tabela7[[#All],[SKU]:[BillingPlan]],9,FALSE)</f>
        <v>Monthly</v>
      </c>
      <c r="G2305" t="str">
        <f>IFERROR(VLOOKUP(B2305,NCE!B:K,8,FALSE),"")</f>
        <v>P1MM</v>
      </c>
      <c r="H2305" t="s">
        <v>12</v>
      </c>
    </row>
    <row r="2306" spans="2:8" hidden="1" x14ac:dyDescent="0.35">
      <c r="B2306" t="s">
        <v>4373</v>
      </c>
      <c r="C2306" t="str">
        <f>VLOOKUP(B2306,Tabela7[[#All],[SKU]:[SKU Title]],7,FALSE)</f>
        <v>Teams Events Attendee Pack - 35k attendees</v>
      </c>
      <c r="D2306">
        <f>VLOOKUP(B2306,Tabela7[[#All],[SKU]:[Valor]],11,FALSE)</f>
        <v>62898.534644194755</v>
      </c>
      <c r="E2306" t="s">
        <v>894</v>
      </c>
      <c r="F2306" t="str">
        <f>VLOOKUP(B2306,Tabela7[[#All],[SKU]:[BillingPlan]],9,FALSE)</f>
        <v>Monthly</v>
      </c>
      <c r="G2306" t="str">
        <f>IFERROR(VLOOKUP(B2306,NCE!B:K,8,FALSE),"")</f>
        <v>P1YM</v>
      </c>
      <c r="H2306" t="s">
        <v>12</v>
      </c>
    </row>
    <row r="2307" spans="2:8" x14ac:dyDescent="0.35">
      <c r="B2307" t="s">
        <v>4394</v>
      </c>
      <c r="C2307" t="str">
        <f>VLOOKUP(B2307,Tabela5[[#All],[SKU]:[SkuTitle]],5,FALSE)</f>
        <v>Dynamics 365 Team Members (Education Faculty Pricing)</v>
      </c>
      <c r="D2307">
        <f>VLOOKUP(B2307,Tabela5[[#All],[SKU]:[Valor]],11,FALSE)</f>
        <v>30.382022471910112</v>
      </c>
      <c r="E2307" t="s">
        <v>894</v>
      </c>
      <c r="F2307" t="str">
        <f>VLOOKUP(B2307,'NCE EDUC'!$B$13:$J$1284,9,FALSE)</f>
        <v>Monthly</v>
      </c>
      <c r="G2307" t="str">
        <f>VLOOKUP(B2307,'NCE EDUC'!$B$13:$I$1284,8,FALSE)</f>
        <v>P1MM</v>
      </c>
      <c r="H2307" t="s">
        <v>1821</v>
      </c>
    </row>
    <row r="2308" spans="2:8" x14ac:dyDescent="0.35">
      <c r="B2308" t="s">
        <v>4395</v>
      </c>
      <c r="C2308" t="str">
        <f>VLOOKUP(B2308,Tabela5[[#All],[SKU]:[SkuTitle]],5,FALSE)</f>
        <v>Copilot Studio Edu Sub (Messages)</v>
      </c>
      <c r="D2308">
        <f>VLOOKUP(B2308,Tabela5[[#All],[SKU]:[Valor]],11,FALSE)</f>
        <v>9111.134831460673</v>
      </c>
      <c r="E2308" t="s">
        <v>894</v>
      </c>
      <c r="F2308" t="str">
        <f>VLOOKUP(B2308,'NCE EDUC'!$B$13:$J$1284,9,FALSE)</f>
        <v>Annual</v>
      </c>
      <c r="G2308" t="str">
        <f>VLOOKUP(B2308,'NCE EDUC'!$B$13:$I$1284,8,FALSE)</f>
        <v>P1YA</v>
      </c>
      <c r="H2308" t="s">
        <v>1821</v>
      </c>
    </row>
    <row r="2309" spans="2:8" x14ac:dyDescent="0.35">
      <c r="B2309" t="s">
        <v>4396</v>
      </c>
      <c r="C2309" t="str">
        <f>VLOOKUP(B2309,Tabela5[[#All],[SKU]:[SkuTitle]],5,FALSE)</f>
        <v>Copilot Studio Edu Sub (Messages)</v>
      </c>
      <c r="D2309">
        <f>VLOOKUP(B2309,Tabela5[[#All],[SKU]:[Valor]],11,FALSE)</f>
        <v>9566.6853932584272</v>
      </c>
      <c r="E2309" t="s">
        <v>894</v>
      </c>
      <c r="F2309" t="str">
        <f>VLOOKUP(B2309,'NCE EDUC'!$B$13:$J$1284,9,FALSE)</f>
        <v>Monthly</v>
      </c>
      <c r="G2309" t="str">
        <f>VLOOKUP(B2309,'NCE EDUC'!$B$13:$I$1284,8,FALSE)</f>
        <v>P1YM</v>
      </c>
      <c r="H2309" t="s">
        <v>1821</v>
      </c>
    </row>
    <row r="2310" spans="2:8" x14ac:dyDescent="0.35">
      <c r="B2310" t="s">
        <v>4397</v>
      </c>
      <c r="C2310" t="str">
        <f>VLOOKUP(B2310,Tabela5[[#All],[SKU]:[SkuTitle]],5,FALSE)</f>
        <v>Power Apps per app plan (1 app or website) (Education Student Pricing)</v>
      </c>
      <c r="D2310">
        <f>VLOOKUP(B2310,Tabela5[[#All],[SKU]:[Valor]],11,FALSE)</f>
        <v>221.17977528089887</v>
      </c>
      <c r="E2310" t="s">
        <v>894</v>
      </c>
      <c r="F2310" t="str">
        <f>VLOOKUP(B2310,'NCE EDUC'!$B$13:$J$1284,9,FALSE)</f>
        <v>Annual</v>
      </c>
      <c r="G2310" t="str">
        <f>VLOOKUP(B2310,'NCE EDUC'!$B$13:$I$1284,8,FALSE)</f>
        <v>P1YA</v>
      </c>
      <c r="H2310" t="s">
        <v>1821</v>
      </c>
    </row>
    <row r="2311" spans="2:8" x14ac:dyDescent="0.35">
      <c r="B2311" t="s">
        <v>4398</v>
      </c>
      <c r="C2311" t="str">
        <f>VLOOKUP(B2311,Tabela5[[#All],[SKU]:[SkuTitle]],5,FALSE)</f>
        <v>Power Apps per app plan (1 app or website) (Education Student Pricing)</v>
      </c>
      <c r="D2311">
        <f>VLOOKUP(B2311,Tabela5[[#All],[SKU]:[Valor]],11,FALSE)</f>
        <v>22.123595505617978</v>
      </c>
      <c r="E2311" t="s">
        <v>894</v>
      </c>
      <c r="F2311" t="str">
        <f>VLOOKUP(B2311,'NCE EDUC'!$B$13:$J$1284,9,FALSE)</f>
        <v>Monthly</v>
      </c>
      <c r="G2311" t="str">
        <f>VLOOKUP(B2311,'NCE EDUC'!$B$13:$I$1284,8,FALSE)</f>
        <v>P1MM</v>
      </c>
      <c r="H2311" t="s">
        <v>1821</v>
      </c>
    </row>
    <row r="2312" spans="2:8" x14ac:dyDescent="0.35">
      <c r="B2312" t="s">
        <v>4399</v>
      </c>
      <c r="C2312" t="str">
        <f>VLOOKUP(B2312,Tabela5[[#All],[SKU]:[SkuTitle]],5,FALSE)</f>
        <v>Power Apps per app plan (1 app or website) (Education Faculty Pricing)</v>
      </c>
      <c r="D2312">
        <f>VLOOKUP(B2312,Tabela5[[#All],[SKU]:[Valor]],11,FALSE)</f>
        <v>257.19101123595505</v>
      </c>
      <c r="E2312" t="s">
        <v>894</v>
      </c>
      <c r="F2312" t="str">
        <f>VLOOKUP(B2312,'NCE EDUC'!$B$13:$J$1284,9,FALSE)</f>
        <v>Annual</v>
      </c>
      <c r="G2312" t="str">
        <f>VLOOKUP(B2312,'NCE EDUC'!$B$13:$I$1284,8,FALSE)</f>
        <v>P1YA</v>
      </c>
      <c r="H2312" t="s">
        <v>1821</v>
      </c>
    </row>
    <row r="2313" spans="2:8" x14ac:dyDescent="0.35">
      <c r="B2313" t="s">
        <v>4400</v>
      </c>
      <c r="C2313" t="str">
        <f>VLOOKUP(B2313,Tabela5[[#All],[SKU]:[SkuTitle]],5,FALSE)</f>
        <v>Power Apps per app plan (1 app or website) (Education Faculty Pricing)</v>
      </c>
      <c r="D2313">
        <f>VLOOKUP(B2313,Tabela5[[#All],[SKU]:[Valor]],11,FALSE)</f>
        <v>270.03370786516854</v>
      </c>
      <c r="E2313" t="s">
        <v>894</v>
      </c>
      <c r="F2313" t="str">
        <f>VLOOKUP(B2313,'NCE EDUC'!$B$13:$J$1284,9,FALSE)</f>
        <v>Monthly</v>
      </c>
      <c r="G2313" t="str">
        <f>VLOOKUP(B2313,'NCE EDUC'!$B$13:$I$1284,8,FALSE)</f>
        <v>P1YM</v>
      </c>
      <c r="H2313" t="s">
        <v>1821</v>
      </c>
    </row>
    <row r="2314" spans="2:8" x14ac:dyDescent="0.35">
      <c r="B2314" t="s">
        <v>4401</v>
      </c>
      <c r="C2314" t="str">
        <f>VLOOKUP(B2314,Tabela5[[#All],[SKU]:[SkuTitle]],5,FALSE)</f>
        <v>Power Apps per app plan (1 app or website) (Education Student Pricing)</v>
      </c>
      <c r="D2314">
        <f>VLOOKUP(B2314,Tabela5[[#All],[SKU]:[Valor]],11,FALSE)</f>
        <v>232.2696629213483</v>
      </c>
      <c r="E2314" t="s">
        <v>894</v>
      </c>
      <c r="F2314" t="str">
        <f>VLOOKUP(B2314,'NCE EDUC'!$B$13:$J$1284,9,FALSE)</f>
        <v>Monthly</v>
      </c>
      <c r="G2314" t="str">
        <f>VLOOKUP(B2314,'NCE EDUC'!$B$13:$I$1284,8,FALSE)</f>
        <v>P1YM</v>
      </c>
      <c r="H2314" t="s">
        <v>1821</v>
      </c>
    </row>
    <row r="2315" spans="2:8" x14ac:dyDescent="0.35">
      <c r="B2315" t="s">
        <v>4402</v>
      </c>
      <c r="C2315" t="str">
        <f>VLOOKUP(B2315,Tabela5[[#All],[SKU]:[SkuTitle]],5,FALSE)</f>
        <v>Power Apps per app plan (1 app or website) (Education Faculty Pricing)</v>
      </c>
      <c r="D2315">
        <f>VLOOKUP(B2315,Tabela5[[#All],[SKU]:[Valor]],11,FALSE)</f>
        <v>25.719101123595507</v>
      </c>
      <c r="E2315" t="s">
        <v>894</v>
      </c>
      <c r="F2315" t="str">
        <f>VLOOKUP(B2315,'NCE EDUC'!$B$13:$J$1284,9,FALSE)</f>
        <v>Monthly</v>
      </c>
      <c r="G2315" t="str">
        <f>VLOOKUP(B2315,'NCE EDUC'!$B$13:$I$1284,8,FALSE)</f>
        <v>P1MM</v>
      </c>
      <c r="H2315" t="s">
        <v>1821</v>
      </c>
    </row>
    <row r="2316" spans="2:8" x14ac:dyDescent="0.35">
      <c r="B2316" t="s">
        <v>4403</v>
      </c>
      <c r="C2316" t="str">
        <f>VLOOKUP(B2316,Tabela5[[#All],[SKU]:[SkuTitle]],5,FALSE)</f>
        <v>Teams Events Attendee Pack - 10k attendees for Faculty</v>
      </c>
      <c r="D2316">
        <f>VLOOKUP(B2316,Tabela5[[#All],[SKU]:[Valor]],11,FALSE)</f>
        <v>9148.4588014981255</v>
      </c>
      <c r="E2316" t="s">
        <v>894</v>
      </c>
      <c r="F2316" t="str">
        <f>VLOOKUP(B2316,'NCE EDUC'!$B$13:$J$1284,9,FALSE)</f>
        <v>Monthly</v>
      </c>
      <c r="G2316" t="str">
        <f>VLOOKUP(B2316,'NCE EDUC'!$B$13:$I$1284,8,FALSE)</f>
        <v>P1YM</v>
      </c>
      <c r="H2316" t="s">
        <v>1821</v>
      </c>
    </row>
    <row r="2317" spans="2:8" x14ac:dyDescent="0.35">
      <c r="B2317" t="s">
        <v>4404</v>
      </c>
      <c r="C2317" t="str">
        <f>VLOOKUP(B2317,Tabela5[[#All],[SKU]:[SkuTitle]],5,FALSE)</f>
        <v>Teams Events Attendee Pack - 5k attendees for Faculty (Education Faculty Pricing)</v>
      </c>
      <c r="D2317">
        <f>VLOOKUP(B2317,Tabela5[[#All],[SKU]:[Valor]],11,FALSE)</f>
        <v>3975.9550561797751</v>
      </c>
      <c r="E2317" t="s">
        <v>894</v>
      </c>
      <c r="F2317" t="str">
        <f>VLOOKUP(B2317,'NCE EDUC'!$B$13:$J$1284,9,FALSE)</f>
        <v>Monthly</v>
      </c>
      <c r="G2317" t="str">
        <f>VLOOKUP(B2317,'NCE EDUC'!$B$13:$I$1284,8,FALSE)</f>
        <v>P1MM</v>
      </c>
      <c r="H2317" t="s">
        <v>1821</v>
      </c>
    </row>
    <row r="2318" spans="2:8" x14ac:dyDescent="0.35">
      <c r="B2318" t="s">
        <v>4405</v>
      </c>
      <c r="C2318" t="str">
        <f>VLOOKUP(B2318,Tabela5[[#All],[SKU]:[SkuTitle]],5,FALSE)</f>
        <v>Teams Events Attendee Pack - 35k attendees for Faculty (Education Faculty Pricing)</v>
      </c>
      <c r="D2318">
        <f>VLOOKUP(B2318,Tabela5[[#All],[SKU]:[Valor]],11,FALSE)</f>
        <v>28752.123595505618</v>
      </c>
      <c r="E2318" t="s">
        <v>894</v>
      </c>
      <c r="F2318" t="str">
        <f>VLOOKUP(B2318,'NCE EDUC'!$B$13:$J$1284,9,FALSE)</f>
        <v>Monthly</v>
      </c>
      <c r="G2318" t="str">
        <f>VLOOKUP(B2318,'NCE EDUC'!$B$13:$I$1284,8,FALSE)</f>
        <v>P1MM</v>
      </c>
      <c r="H2318" t="s">
        <v>1821</v>
      </c>
    </row>
    <row r="2319" spans="2:8" x14ac:dyDescent="0.35">
      <c r="B2319" t="s">
        <v>4406</v>
      </c>
      <c r="C2319" t="str">
        <f>VLOOKUP(B2319,Tabela5[[#All],[SKU]:[SkuTitle]],5,FALSE)</f>
        <v>Teams Events Attendee Pack - 50k attendees for Faculty (Education Faculty Pricing)</v>
      </c>
      <c r="D2319">
        <f>VLOOKUP(B2319,Tabela5[[#All],[SKU]:[Valor]],11,FALSE)</f>
        <v>418212.92134831462</v>
      </c>
      <c r="E2319" t="s">
        <v>894</v>
      </c>
      <c r="F2319" t="str">
        <f>VLOOKUP(B2319,'NCE EDUC'!$B$13:$J$1284,9,FALSE)</f>
        <v>Annual</v>
      </c>
      <c r="G2319" t="str">
        <f>VLOOKUP(B2319,'NCE EDUC'!$B$13:$I$1284,8,FALSE)</f>
        <v>P1YA</v>
      </c>
      <c r="H2319" t="s">
        <v>1821</v>
      </c>
    </row>
    <row r="2320" spans="2:8" x14ac:dyDescent="0.35">
      <c r="B2320" t="s">
        <v>4407</v>
      </c>
      <c r="C2320" t="str">
        <f>VLOOKUP(B2320,Tabela5[[#All],[SKU]:[SkuTitle]],5,FALSE)</f>
        <v>Teams Events Attendee Pack - 35k attendees for Faculty (Education Faculty Pricing)</v>
      </c>
      <c r="D2320">
        <f>VLOOKUP(B2320,Tabela5[[#All],[SKU]:[Valor]],11,FALSE)</f>
        <v>25158.105805243449</v>
      </c>
      <c r="E2320" t="s">
        <v>894</v>
      </c>
      <c r="F2320" t="str">
        <f>VLOOKUP(B2320,'NCE EDUC'!$B$13:$J$1284,9,FALSE)</f>
        <v>Monthly</v>
      </c>
      <c r="G2320" t="str">
        <f>VLOOKUP(B2320,'NCE EDUC'!$B$13:$I$1284,8,FALSE)</f>
        <v>P1YM</v>
      </c>
      <c r="H2320" t="s">
        <v>1821</v>
      </c>
    </row>
    <row r="2321" spans="2:8" x14ac:dyDescent="0.35">
      <c r="B2321" t="s">
        <v>4408</v>
      </c>
      <c r="C2321" t="str">
        <f>VLOOKUP(B2321,Tabela5[[#All],[SKU]:[SkuTitle]],5,FALSE)</f>
        <v>Teams Events Attendee Pack - 5k attendees for Faculty (Education Faculty Pricing)</v>
      </c>
      <c r="D2321">
        <f>VLOOKUP(B2321,Tabela5[[#All],[SKU]:[Valor]],11,FALSE)</f>
        <v>39759.685393258427</v>
      </c>
      <c r="E2321" t="s">
        <v>894</v>
      </c>
      <c r="F2321" t="str">
        <f>VLOOKUP(B2321,'NCE EDUC'!$B$13:$J$1284,9,FALSE)</f>
        <v>Annual</v>
      </c>
      <c r="G2321" t="str">
        <f>VLOOKUP(B2321,'NCE EDUC'!$B$13:$I$1284,8,FALSE)</f>
        <v>P1YA</v>
      </c>
      <c r="H2321" t="s">
        <v>1821</v>
      </c>
    </row>
    <row r="2322" spans="2:8" x14ac:dyDescent="0.35">
      <c r="B2322" t="s">
        <v>4409</v>
      </c>
      <c r="C2322" t="str">
        <f>VLOOKUP(B2322,Tabela5[[#All],[SKU]:[SkuTitle]],5,FALSE)</f>
        <v>Teams Events Attendee Pack - 100k attendees for Faculty (Education Faculty Pricing)</v>
      </c>
      <c r="D2322">
        <f>VLOOKUP(B2322,Tabela5[[#All],[SKU]:[Valor]],11,FALSE)</f>
        <v>68613.023408239693</v>
      </c>
      <c r="E2322" t="s">
        <v>894</v>
      </c>
      <c r="F2322" t="str">
        <f>VLOOKUP(B2322,'NCE EDUC'!$B$13:$J$1284,9,FALSE)</f>
        <v>Monthly</v>
      </c>
      <c r="G2322" t="str">
        <f>VLOOKUP(B2322,'NCE EDUC'!$B$13:$I$1284,8,FALSE)</f>
        <v>P1YM</v>
      </c>
      <c r="H2322" t="s">
        <v>1821</v>
      </c>
    </row>
    <row r="2323" spans="2:8" x14ac:dyDescent="0.35">
      <c r="B2323" t="s">
        <v>4410</v>
      </c>
      <c r="C2323" t="str">
        <f>VLOOKUP(B2323,Tabela5[[#All],[SKU]:[SkuTitle]],5,FALSE)</f>
        <v>Teams Events Attendee Pack - 20k attendees for Faculty (Education Faculty Pricing)</v>
      </c>
      <c r="D2323">
        <f>VLOOKUP(B2323,Tabela5[[#All],[SKU]:[Valor]],11,FALSE)</f>
        <v>13722.58052434457</v>
      </c>
      <c r="E2323" t="s">
        <v>894</v>
      </c>
      <c r="F2323" t="str">
        <f>VLOOKUP(B2323,'NCE EDUC'!$B$13:$J$1284,9,FALSE)</f>
        <v>Monthly</v>
      </c>
      <c r="G2323" t="str">
        <f>VLOOKUP(B2323,'NCE EDUC'!$B$13:$I$1284,8,FALSE)</f>
        <v>P1YM</v>
      </c>
      <c r="H2323" t="s">
        <v>1821</v>
      </c>
    </row>
    <row r="2324" spans="2:8" x14ac:dyDescent="0.35">
      <c r="B2324" t="s">
        <v>4411</v>
      </c>
      <c r="C2324" t="str">
        <f>VLOOKUP(B2324,Tabela5[[#All],[SKU]:[SkuTitle]],5,FALSE)</f>
        <v>Teams Events Attendee Pack - 75k attendees for Faculty (Education Faculty Pricing)</v>
      </c>
      <c r="D2324">
        <f>VLOOKUP(B2324,Tabela5[[#All],[SKU]:[Valor]],11,FALSE)</f>
        <v>52603.38857677902</v>
      </c>
      <c r="E2324" t="s">
        <v>894</v>
      </c>
      <c r="F2324" t="str">
        <f>VLOOKUP(B2324,'NCE EDUC'!$B$13:$J$1284,9,FALSE)</f>
        <v>Monthly</v>
      </c>
      <c r="G2324" t="str">
        <f>VLOOKUP(B2324,'NCE EDUC'!$B$13:$I$1284,8,FALSE)</f>
        <v>P1YM</v>
      </c>
      <c r="H2324" t="s">
        <v>1821</v>
      </c>
    </row>
    <row r="2325" spans="2:8" x14ac:dyDescent="0.35">
      <c r="B2325" t="s">
        <v>4412</v>
      </c>
      <c r="C2325" t="str">
        <f>VLOOKUP(B2325,Tabela5[[#All],[SKU]:[SkuTitle]],5,FALSE)</f>
        <v>Teams Events Attendee Pack - 5k attendees for Faculty (Education Faculty Pricing)</v>
      </c>
      <c r="D2325">
        <f>VLOOKUP(B2325,Tabela5[[#All],[SKU]:[Valor]],11,FALSE)</f>
        <v>3478.9784644194751</v>
      </c>
      <c r="E2325" t="s">
        <v>894</v>
      </c>
      <c r="F2325" t="str">
        <f>VLOOKUP(B2325,'NCE EDUC'!$B$13:$J$1284,9,FALSE)</f>
        <v>Monthly</v>
      </c>
      <c r="G2325" t="str">
        <f>VLOOKUP(B2325,'NCE EDUC'!$B$13:$I$1284,8,FALSE)</f>
        <v>P1YM</v>
      </c>
      <c r="H2325" t="s">
        <v>1821</v>
      </c>
    </row>
    <row r="2326" spans="2:8" x14ac:dyDescent="0.35">
      <c r="B2326" t="s">
        <v>4413</v>
      </c>
      <c r="C2326" t="str">
        <f>VLOOKUP(B2326,Tabela5[[#All],[SKU]:[SkuTitle]],5,FALSE)</f>
        <v>Teams Events Attendee Pack - 10k attendees for Faculty</v>
      </c>
      <c r="D2326">
        <f>VLOOKUP(B2326,Tabela5[[#All],[SKU]:[Valor]],11,FALSE)</f>
        <v>104553.87640449438</v>
      </c>
      <c r="E2326" t="s">
        <v>894</v>
      </c>
      <c r="F2326" t="str">
        <f>VLOOKUP(B2326,'NCE EDUC'!$B$13:$J$1284,9,FALSE)</f>
        <v>Annual</v>
      </c>
      <c r="G2326" t="str">
        <f>VLOOKUP(B2326,'NCE EDUC'!$B$13:$I$1284,8,FALSE)</f>
        <v>P1YA</v>
      </c>
      <c r="H2326" t="s">
        <v>1821</v>
      </c>
    </row>
    <row r="2327" spans="2:8" x14ac:dyDescent="0.35">
      <c r="B2327" t="s">
        <v>4414</v>
      </c>
      <c r="C2327" t="str">
        <f>VLOOKUP(B2327,Tabela5[[#All],[SKU]:[SkuTitle]],5,FALSE)</f>
        <v>Teams Events Attendee Pack - 35k attendees for Faculty (Education Faculty Pricing)</v>
      </c>
      <c r="D2327">
        <f>VLOOKUP(B2327,Tabela5[[#All],[SKU]:[Valor]],11,FALSE)</f>
        <v>287521.21348314604</v>
      </c>
      <c r="E2327" t="s">
        <v>894</v>
      </c>
      <c r="F2327" t="str">
        <f>VLOOKUP(B2327,'NCE EDUC'!$B$13:$J$1284,9,FALSE)</f>
        <v>Annual</v>
      </c>
      <c r="G2327" t="str">
        <f>VLOOKUP(B2327,'NCE EDUC'!$B$13:$I$1284,8,FALSE)</f>
        <v>P1YA</v>
      </c>
      <c r="H2327" t="s">
        <v>1821</v>
      </c>
    </row>
    <row r="2328" spans="2:8" x14ac:dyDescent="0.35">
      <c r="B2328" t="s">
        <v>4415</v>
      </c>
      <c r="C2328" t="str">
        <f>VLOOKUP(B2328,Tabela5[[#All],[SKU]:[SkuTitle]],5,FALSE)</f>
        <v>Teams Events Attendee Pack - 100k attendees for Faculty (Education Faculty Pricing)</v>
      </c>
      <c r="D2328">
        <f>VLOOKUP(B2328,Tabela5[[#All],[SKU]:[Valor]],11,FALSE)</f>
        <v>78414.898876404492</v>
      </c>
      <c r="E2328" t="s">
        <v>894</v>
      </c>
      <c r="F2328" t="str">
        <f>VLOOKUP(B2328,'NCE EDUC'!$B$13:$J$1284,9,FALSE)</f>
        <v>Monthly</v>
      </c>
      <c r="G2328" t="str">
        <f>VLOOKUP(B2328,'NCE EDUC'!$B$13:$I$1284,8,FALSE)</f>
        <v>P1MM</v>
      </c>
      <c r="H2328" t="s">
        <v>1821</v>
      </c>
    </row>
    <row r="2329" spans="2:8" x14ac:dyDescent="0.35">
      <c r="B2329" t="s">
        <v>4416</v>
      </c>
      <c r="C2329" t="str">
        <f>VLOOKUP(B2329,Tabela5[[#All],[SKU]:[SkuTitle]],5,FALSE)</f>
        <v>Teams Events Attendee Pack - 100k attendees for Faculty (Education Faculty Pricing)</v>
      </c>
      <c r="D2329">
        <f>VLOOKUP(B2329,Tabela5[[#All],[SKU]:[Valor]],11,FALSE)</f>
        <v>784148.89887640451</v>
      </c>
      <c r="E2329" t="s">
        <v>894</v>
      </c>
      <c r="F2329" t="str">
        <f>VLOOKUP(B2329,'NCE EDUC'!$B$13:$J$1284,9,FALSE)</f>
        <v>Annual</v>
      </c>
      <c r="G2329" t="str">
        <f>VLOOKUP(B2329,'NCE EDUC'!$B$13:$I$1284,8,FALSE)</f>
        <v>P1YA</v>
      </c>
      <c r="H2329" t="s">
        <v>1821</v>
      </c>
    </row>
    <row r="2330" spans="2:8" x14ac:dyDescent="0.35">
      <c r="B2330" t="s">
        <v>4417</v>
      </c>
      <c r="C2330" t="str">
        <f>VLOOKUP(B2330,Tabela5[[#All],[SKU]:[SkuTitle]],5,FALSE)</f>
        <v>Teams Events Attendee Pack - 20k attendees for Faculty (Education Faculty Pricing)</v>
      </c>
      <c r="D2330">
        <f>VLOOKUP(B2330,Tabela5[[#All],[SKU]:[Valor]],11,FALSE)</f>
        <v>156829.52808988764</v>
      </c>
      <c r="E2330" t="s">
        <v>894</v>
      </c>
      <c r="F2330" t="str">
        <f>VLOOKUP(B2330,'NCE EDUC'!$B$13:$J$1284,9,FALSE)</f>
        <v>Annual</v>
      </c>
      <c r="G2330" t="str">
        <f>VLOOKUP(B2330,'NCE EDUC'!$B$13:$I$1284,8,FALSE)</f>
        <v>P1YA</v>
      </c>
      <c r="H2330" t="s">
        <v>1821</v>
      </c>
    </row>
    <row r="2331" spans="2:8" x14ac:dyDescent="0.35">
      <c r="B2331" t="s">
        <v>4418</v>
      </c>
      <c r="C2331" t="str">
        <f>VLOOKUP(B2331,Tabela5[[#All],[SKU]:[SkuTitle]],5,FALSE)</f>
        <v>Teams Events Attendee Pack - 10k attendees for Faculty</v>
      </c>
      <c r="D2331">
        <f>VLOOKUP(B2331,Tabela5[[#All],[SKU]:[Valor]],11,FALSE)</f>
        <v>10455.393258426966</v>
      </c>
      <c r="E2331" t="s">
        <v>894</v>
      </c>
      <c r="F2331" t="str">
        <f>VLOOKUP(B2331,'NCE EDUC'!$B$13:$J$1284,9,FALSE)</f>
        <v>Monthly</v>
      </c>
      <c r="G2331" t="str">
        <f>VLOOKUP(B2331,'NCE EDUC'!$B$13:$I$1284,8,FALSE)</f>
        <v>P1MM</v>
      </c>
      <c r="H2331" t="s">
        <v>1821</v>
      </c>
    </row>
    <row r="2332" spans="2:8" x14ac:dyDescent="0.35">
      <c r="B2332" t="s">
        <v>4419</v>
      </c>
      <c r="C2332" t="str">
        <f>VLOOKUP(B2332,Tabela5[[#All],[SKU]:[SkuTitle]],5,FALSE)</f>
        <v>Teams Events Attendee Pack - 75k attendees for Faculty (Education Faculty Pricing)</v>
      </c>
      <c r="D2332">
        <f>VLOOKUP(B2332,Tabela5[[#All],[SKU]:[Valor]],11,FALSE)</f>
        <v>601181.56179775274</v>
      </c>
      <c r="E2332" t="s">
        <v>894</v>
      </c>
      <c r="F2332" t="str">
        <f>VLOOKUP(B2332,'NCE EDUC'!$B$13:$J$1284,9,FALSE)</f>
        <v>Annual</v>
      </c>
      <c r="G2332" t="str">
        <f>VLOOKUP(B2332,'NCE EDUC'!$B$13:$I$1284,8,FALSE)</f>
        <v>P1YA</v>
      </c>
      <c r="H2332" t="s">
        <v>1821</v>
      </c>
    </row>
    <row r="2333" spans="2:8" x14ac:dyDescent="0.35">
      <c r="B2333" t="s">
        <v>4420</v>
      </c>
      <c r="C2333" t="str">
        <f>VLOOKUP(B2333,Tabela5[[#All],[SKU]:[SkuTitle]],5,FALSE)</f>
        <v>Teams Events Attendee Pack - 50k attendees for Faculty (Education Faculty Pricing)</v>
      </c>
      <c r="D2333">
        <f>VLOOKUP(B2333,Tabela5[[#All],[SKU]:[Valor]],11,FALSE)</f>
        <v>36593.6329588015</v>
      </c>
      <c r="E2333" t="s">
        <v>894</v>
      </c>
      <c r="F2333" t="str">
        <f>VLOOKUP(B2333,'NCE EDUC'!$B$13:$J$1284,9,FALSE)</f>
        <v>Monthly</v>
      </c>
      <c r="G2333" t="str">
        <f>VLOOKUP(B2333,'NCE EDUC'!$B$13:$I$1284,8,FALSE)</f>
        <v>P1YM</v>
      </c>
      <c r="H2333" t="s">
        <v>1821</v>
      </c>
    </row>
    <row r="2334" spans="2:8" x14ac:dyDescent="0.35">
      <c r="B2334" t="s">
        <v>4421</v>
      </c>
      <c r="C2334" t="str">
        <f>VLOOKUP(B2334,Tabela5[[#All],[SKU]:[SkuTitle]],5,FALSE)</f>
        <v>Teams Events Attendee Pack - 50k attendees for Faculty (Education Faculty Pricing)</v>
      </c>
      <c r="D2334">
        <f>VLOOKUP(B2334,Tabela5[[#All],[SKU]:[Valor]],11,FALSE)</f>
        <v>41821.292134831456</v>
      </c>
      <c r="E2334" t="s">
        <v>894</v>
      </c>
      <c r="F2334" t="str">
        <f>VLOOKUP(B2334,'NCE EDUC'!$B$13:$J$1284,9,FALSE)</f>
        <v>Monthly</v>
      </c>
      <c r="G2334" t="str">
        <f>VLOOKUP(B2334,'NCE EDUC'!$B$13:$I$1284,8,FALSE)</f>
        <v>P1MM</v>
      </c>
      <c r="H2334" t="s">
        <v>1821</v>
      </c>
    </row>
    <row r="2335" spans="2:8" x14ac:dyDescent="0.35">
      <c r="B2335" t="s">
        <v>4422</v>
      </c>
      <c r="C2335" t="str">
        <f>VLOOKUP(B2335,Tabela5[[#All],[SKU]:[SkuTitle]],5,FALSE)</f>
        <v>Teams Events Attendee Pack - 20k attendees for Faculty (Education Faculty Pricing)</v>
      </c>
      <c r="D2335">
        <f>VLOOKUP(B2335,Tabela5[[#All],[SKU]:[Valor]],11,FALSE)</f>
        <v>15682.955056179775</v>
      </c>
      <c r="E2335" t="s">
        <v>894</v>
      </c>
      <c r="F2335" t="str">
        <f>VLOOKUP(B2335,'NCE EDUC'!$B$13:$J$1284,9,FALSE)</f>
        <v>Monthly</v>
      </c>
      <c r="G2335" t="str">
        <f>VLOOKUP(B2335,'NCE EDUC'!$B$13:$I$1284,8,FALSE)</f>
        <v>P1MM</v>
      </c>
      <c r="H2335" t="s">
        <v>1821</v>
      </c>
    </row>
    <row r="2336" spans="2:8" x14ac:dyDescent="0.35">
      <c r="B2336" t="s">
        <v>4423</v>
      </c>
      <c r="C2336" t="str">
        <f>VLOOKUP(B2336,Tabela5[[#All],[SKU]:[SkuTitle]],5,FALSE)</f>
        <v>Teams Events Attendee Pack - 75k attendees for Faculty (Education Faculty Pricing)</v>
      </c>
      <c r="D2336">
        <f>VLOOKUP(B2336,Tabela5[[#All],[SKU]:[Valor]],11,FALSE)</f>
        <v>60118.15730337079</v>
      </c>
      <c r="E2336" t="s">
        <v>894</v>
      </c>
      <c r="F2336" t="str">
        <f>VLOOKUP(B2336,'NCE EDUC'!$B$13:$J$1284,9,FALSE)</f>
        <v>Monthly</v>
      </c>
      <c r="G2336" t="str">
        <f>VLOOKUP(B2336,'NCE EDUC'!$B$13:$I$1284,8,FALSE)</f>
        <v>P1MM</v>
      </c>
      <c r="H2336" t="s">
        <v>1821</v>
      </c>
    </row>
    <row r="2337" spans="2:8" x14ac:dyDescent="0.35">
      <c r="B2337" t="s">
        <v>4434</v>
      </c>
      <c r="C2337" t="str">
        <f>VLOOKUP(B2337,Tabela155[[#All],[PN]:[SkuTitle]],5,FALSE)</f>
        <v>ESU for SQL 2016 Std Per Server Year 1 (July 15 2026 - July 14 2027)</v>
      </c>
      <c r="D2337">
        <f>VLOOKUP(B2337,Tabela155[[#All],[PN]:[Valor]],6,FALSE)</f>
        <v>8300.2808988764045</v>
      </c>
      <c r="E2337" t="s">
        <v>148</v>
      </c>
      <c r="H2337" t="s">
        <v>1821</v>
      </c>
    </row>
    <row r="2338" spans="2:8" x14ac:dyDescent="0.35">
      <c r="B2338" t="s">
        <v>4435</v>
      </c>
      <c r="C2338" t="str">
        <f>VLOOKUP(B2338,Tabela155[[#All],[PN]:[SkuTitle]],5,FALSE)</f>
        <v>ESU for SQL 2016 EE Per Server Year 3 (July 15 2028 - July 14 2029)</v>
      </c>
      <c r="D2338">
        <f>VLOOKUP(B2338,Tabela155[[#All],[PN]:[Valor]],6,FALSE)</f>
        <v>79546.067415730329</v>
      </c>
      <c r="E2338" t="s">
        <v>148</v>
      </c>
      <c r="H2338" t="s">
        <v>1821</v>
      </c>
    </row>
    <row r="2339" spans="2:8" x14ac:dyDescent="0.35">
      <c r="B2339" t="s">
        <v>4436</v>
      </c>
      <c r="C2339" t="str">
        <f>VLOOKUP(B2339,Tabela155[[#All],[PN]:[SkuTitle]],5,FALSE)</f>
        <v>ESU for SQL 2016 Std 2 Core pack Year 2 (July 15 2027 - July 14 2028)</v>
      </c>
      <c r="D2339">
        <f>VLOOKUP(B2339,Tabela155[[#All],[PN]:[Valor]],6,FALSE)</f>
        <v>33203.393258426964</v>
      </c>
      <c r="E2339" t="s">
        <v>148</v>
      </c>
      <c r="H2339" t="s">
        <v>1821</v>
      </c>
    </row>
    <row r="2340" spans="2:8" x14ac:dyDescent="0.35">
      <c r="B2340" t="s">
        <v>4437</v>
      </c>
      <c r="C2340" t="str">
        <f>VLOOKUP(B2340,Tabela155[[#All],[PN]:[SkuTitle]],5,FALSE)</f>
        <v>ESU for SQL 2016 Std Per Server Year 2 (July 15 2027 - July 14 2028)</v>
      </c>
      <c r="D2340">
        <f>VLOOKUP(B2340,Tabela155[[#All],[PN]:[Valor]],6,FALSE)</f>
        <v>8300.2808988764045</v>
      </c>
      <c r="E2340" t="s">
        <v>148</v>
      </c>
      <c r="H2340" t="s">
        <v>1821</v>
      </c>
    </row>
    <row r="2341" spans="2:8" x14ac:dyDescent="0.35">
      <c r="B2341" t="s">
        <v>4438</v>
      </c>
      <c r="C2341" t="str">
        <f>VLOOKUP(B2341,Tabela155[[#All],[PN]:[SkuTitle]],5,FALSE)</f>
        <v>ESU for SQL 2016 Std 2 Core pack Year 3 (July 15 2028 - July 14 2029)</v>
      </c>
      <c r="D2341">
        <f>VLOOKUP(B2341,Tabela155[[#All],[PN]:[Valor]],6,FALSE)</f>
        <v>33203.393258426964</v>
      </c>
      <c r="E2341" t="s">
        <v>148</v>
      </c>
      <c r="H2341" t="s">
        <v>1821</v>
      </c>
    </row>
    <row r="2342" spans="2:8" x14ac:dyDescent="0.35">
      <c r="B2342" t="s">
        <v>4439</v>
      </c>
      <c r="C2342" t="str">
        <f>VLOOKUP(B2342,Tabela155[[#All],[PN]:[SkuTitle]],5,FALSE)</f>
        <v>ESU for SQL 2016 EE Per Server Year 2 (July 15 2027 - July 14 2028)</v>
      </c>
      <c r="D2342">
        <f>VLOOKUP(B2342,Tabela155[[#All],[PN]:[Valor]],6,FALSE)</f>
        <v>79546.067415730329</v>
      </c>
      <c r="E2342" t="s">
        <v>148</v>
      </c>
      <c r="H2342" t="s">
        <v>1821</v>
      </c>
    </row>
    <row r="2343" spans="2:8" x14ac:dyDescent="0.35">
      <c r="B2343" t="s">
        <v>4440</v>
      </c>
      <c r="C2343" t="str">
        <f>VLOOKUP(B2343,Tabela155[[#All],[PN]:[SkuTitle]],5,FALSE)</f>
        <v>ESU for SQL 2016 Std Per Server Year 3 (July 15 2028 - July 14 2029)</v>
      </c>
      <c r="D2343">
        <f>VLOOKUP(B2343,Tabela155[[#All],[PN]:[Valor]],6,FALSE)</f>
        <v>8300.2808988764045</v>
      </c>
      <c r="E2343" t="s">
        <v>148</v>
      </c>
      <c r="H2343" t="s">
        <v>1821</v>
      </c>
    </row>
    <row r="2344" spans="2:8" x14ac:dyDescent="0.35">
      <c r="B2344" t="s">
        <v>4441</v>
      </c>
      <c r="C2344" t="str">
        <f>VLOOKUP(B2344,Tabela155[[#All],[PN]:[SkuTitle]],5,FALSE)</f>
        <v>ESU for SQL 2016 EE Per Server Year 1 (July 15 2026 - July 14 2027)</v>
      </c>
      <c r="D2344">
        <f>VLOOKUP(B2344,Tabela155[[#All],[PN]:[Valor]],6,FALSE)</f>
        <v>79546.067415730329</v>
      </c>
      <c r="E2344" t="s">
        <v>148</v>
      </c>
      <c r="H2344" t="s">
        <v>1821</v>
      </c>
    </row>
    <row r="2345" spans="2:8" x14ac:dyDescent="0.35">
      <c r="B2345" t="s">
        <v>4442</v>
      </c>
      <c r="C2345" t="str">
        <f>VLOOKUP(B2345,Tabela155[[#All],[PN]:[SkuTitle]],5,FALSE)</f>
        <v>ESU for SQL 2016 EE 2 Core pack Year 2 (July 15 2027 - July 14 2028)</v>
      </c>
      <c r="D2345">
        <f>VLOOKUP(B2345,Tabela155[[#All],[PN]:[Valor]],6,FALSE)</f>
        <v>127293.74157303369</v>
      </c>
      <c r="E2345" t="s">
        <v>148</v>
      </c>
      <c r="H2345" t="s">
        <v>1821</v>
      </c>
    </row>
    <row r="2346" spans="2:8" x14ac:dyDescent="0.35">
      <c r="B2346" t="s">
        <v>4443</v>
      </c>
      <c r="C2346" t="str">
        <f>VLOOKUP(B2346,Tabela155[[#All],[PN]:[SkuTitle]],5,FALSE)</f>
        <v>ESU for SQL 2016 Std 2 Core pack Year 1 (July 15 2026 - July 14 2027)</v>
      </c>
      <c r="D2346">
        <f>VLOOKUP(B2346,Tabela155[[#All],[PN]:[Valor]],6,FALSE)</f>
        <v>33203.393258426964</v>
      </c>
      <c r="E2346" t="s">
        <v>148</v>
      </c>
      <c r="H2346" t="s">
        <v>1821</v>
      </c>
    </row>
    <row r="2347" spans="2:8" x14ac:dyDescent="0.35">
      <c r="B2347" t="s">
        <v>4444</v>
      </c>
      <c r="C2347" t="str">
        <f>VLOOKUP(B2347,Tabela155[[#All],[PN]:[SkuTitle]],5,FALSE)</f>
        <v>ESU for SQL 2016 EE 2 Core pack Year 1 (July 15 2026 - July 14 2027)</v>
      </c>
      <c r="D2347">
        <f>VLOOKUP(B2347,Tabela155[[#All],[PN]:[Valor]],6,FALSE)</f>
        <v>127293.74157303369</v>
      </c>
      <c r="E2347" t="s">
        <v>148</v>
      </c>
      <c r="H2347" t="s">
        <v>1821</v>
      </c>
    </row>
    <row r="2348" spans="2:8" x14ac:dyDescent="0.35">
      <c r="B2348" t="s">
        <v>4445</v>
      </c>
      <c r="C2348" t="str">
        <f>VLOOKUP(B2348,Tabela155[[#All],[PN]:[SkuTitle]],5,FALSE)</f>
        <v>ESU for SQL 2016 EE 2 Core pack Year 3 (July 15 2028 - July 14 2029)</v>
      </c>
      <c r="D2348">
        <f>VLOOKUP(B2348,Tabela155[[#All],[PN]:[Valor]],6,FALSE)</f>
        <v>127293.74157303369</v>
      </c>
      <c r="E2348" t="s">
        <v>148</v>
      </c>
      <c r="H2348" t="s">
        <v>1821</v>
      </c>
    </row>
    <row r="2349" spans="2:8" x14ac:dyDescent="0.35">
      <c r="B2349" t="s">
        <v>4446</v>
      </c>
      <c r="C2349" t="str">
        <f>VLOOKUP(B2349,Tabela155[[#All],[PN]:[SkuTitle]],5,FALSE)</f>
        <v>Windows 10 Enterprise LTSB 2016 ESU Year 1 (2026 - 2027)</v>
      </c>
      <c r="D2349">
        <f>VLOOKUP(B2349,Tabela155[[#All],[PN]:[Valor]],6,FALSE)</f>
        <v>512.37078651685397</v>
      </c>
      <c r="E2349" t="s">
        <v>148</v>
      </c>
      <c r="H2349" t="s">
        <v>1821</v>
      </c>
    </row>
    <row r="2350" spans="2:8" x14ac:dyDescent="0.35">
      <c r="B2350" t="s">
        <v>4447</v>
      </c>
      <c r="C2350" t="str">
        <f>VLOOKUP(B2350,Tabela155[[#All],[PN]:[SkuTitle]],5,FALSE)</f>
        <v>Windows 10 Enterprise LTSB 2016 ESU Year 3 (2028 - 2029)</v>
      </c>
      <c r="D2350">
        <f>VLOOKUP(B2350,Tabela155[[#All],[PN]:[Valor]],6,FALSE)</f>
        <v>2052.8651685393256</v>
      </c>
      <c r="E2350" t="s">
        <v>148</v>
      </c>
      <c r="H2350" t="s">
        <v>1821</v>
      </c>
    </row>
    <row r="2351" spans="2:8" x14ac:dyDescent="0.35">
      <c r="B2351" t="s">
        <v>4448</v>
      </c>
      <c r="C2351" t="str">
        <f>VLOOKUP(B2351,Tabela155[[#All],[PN]:[SkuTitle]],5,FALSE)</f>
        <v>Windows 10 Enterprise LTSB 2016 ESU Year 2 (2027 - 2028)</v>
      </c>
      <c r="D2351">
        <f>VLOOKUP(B2351,Tabela155[[#All],[PN]:[Valor]],6,FALSE)</f>
        <v>1025.8651685393259</v>
      </c>
      <c r="E2351" t="s">
        <v>148</v>
      </c>
      <c r="H2351" t="s">
        <v>1821</v>
      </c>
    </row>
  </sheetData>
  <sheetProtection algorithmName="SHA-512" hashValue="0NPZJCQX5Z8j77nrMEonWTJEKPwk9RveiUtgOCodWk2wDT9ufBRqe5rrm5MYBd1HgujOzlp4RBmLQEwcD7msYQ==" saltValue="gMhJWzIsKt67XQtwKxw+Zw==" spinCount="100000" sheet="1" objects="1" scenarios="1"/>
  <autoFilter ref="A1:H2336" xr:uid="{3EF00781-630A-4B9F-96D4-17CD788EF850}">
    <filterColumn colId="7">
      <filters blank="1">
        <filter val="Education"/>
      </filters>
    </filterColumn>
  </autoFilter>
  <phoneticPr fontId="9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8BBF5-166E-40B6-A624-3D4394D2105E}">
  <dimension ref="A2:N1284"/>
  <sheetViews>
    <sheetView showGridLines="0" zoomScaleNormal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B13" sqref="B13"/>
    </sheetView>
  </sheetViews>
  <sheetFormatPr defaultRowHeight="14.5" x14ac:dyDescent="0.35"/>
  <cols>
    <col min="1" max="1" width="19.81640625" customWidth="1"/>
    <col min="2" max="2" width="31.453125" bestFit="1" customWidth="1"/>
    <col min="3" max="3" width="25" hidden="1" customWidth="1"/>
    <col min="4" max="4" width="15.7265625" bestFit="1" customWidth="1"/>
    <col min="5" max="5" width="7.81640625" customWidth="1"/>
    <col min="6" max="6" width="61.6328125" customWidth="1"/>
    <col min="7" max="7" width="24.7265625" hidden="1" customWidth="1"/>
    <col min="8" max="8" width="62.54296875" hidden="1" customWidth="1"/>
    <col min="9" max="9" width="14.6328125" customWidth="1"/>
    <col min="10" max="10" width="14" customWidth="1"/>
    <col min="11" max="11" width="14.54296875" bestFit="1" customWidth="1"/>
    <col min="12" max="12" width="22.26953125" customWidth="1"/>
    <col min="13" max="13" width="22.81640625" customWidth="1"/>
    <col min="14" max="14" width="11.453125" customWidth="1"/>
  </cols>
  <sheetData>
    <row r="2" spans="1:14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4" x14ac:dyDescent="0.3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4" ht="18.5" x14ac:dyDescent="0.35">
      <c r="A4" s="1"/>
      <c r="B4" s="1"/>
      <c r="C4" s="1"/>
      <c r="D4" s="1"/>
      <c r="E4" s="1"/>
      <c r="F4" s="2"/>
      <c r="G4" s="2"/>
      <c r="H4" s="2"/>
      <c r="I4" s="2"/>
      <c r="J4" s="2"/>
    </row>
    <row r="5" spans="1:14" x14ac:dyDescent="0.3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4" x14ac:dyDescent="0.3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4" x14ac:dyDescent="0.3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4" x14ac:dyDescent="0.3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4" x14ac:dyDescent="0.3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4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4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</row>
    <row r="13" spans="1:14" x14ac:dyDescent="0.35">
      <c r="B13" s="92" t="s">
        <v>7</v>
      </c>
      <c r="C13" s="93" t="s">
        <v>163</v>
      </c>
      <c r="D13" s="93" t="s">
        <v>2</v>
      </c>
      <c r="E13" s="93" t="s">
        <v>3</v>
      </c>
      <c r="F13" s="93" t="s">
        <v>4</v>
      </c>
      <c r="G13" s="93" t="s">
        <v>893</v>
      </c>
      <c r="H13" s="93" t="s">
        <v>1820</v>
      </c>
      <c r="I13" s="93" t="s">
        <v>164</v>
      </c>
      <c r="J13" s="93" t="s">
        <v>165</v>
      </c>
      <c r="K13" s="94" t="s">
        <v>10</v>
      </c>
      <c r="L13" s="93" t="s">
        <v>5</v>
      </c>
      <c r="M13" s="95" t="s">
        <v>1305</v>
      </c>
      <c r="N13" s="29" t="s">
        <v>1306</v>
      </c>
    </row>
    <row r="14" spans="1:14" x14ac:dyDescent="0.35">
      <c r="B14" s="91" t="s">
        <v>2062</v>
      </c>
      <c r="C14" s="71" t="s">
        <v>174</v>
      </c>
      <c r="D14" s="72" t="s">
        <v>175</v>
      </c>
      <c r="E14" s="71" t="s">
        <v>307</v>
      </c>
      <c r="F14" s="71" t="s">
        <v>2284</v>
      </c>
      <c r="G14" s="72" t="s">
        <v>2062</v>
      </c>
      <c r="H14" s="80" t="s">
        <v>2284</v>
      </c>
      <c r="I14" s="71" t="s">
        <v>1424</v>
      </c>
      <c r="J14" s="72" t="s">
        <v>170</v>
      </c>
      <c r="K14" s="71" t="s">
        <v>1821</v>
      </c>
      <c r="L14" s="77">
        <v>15.417602996254681</v>
      </c>
      <c r="M14" s="78" t="s">
        <v>1302</v>
      </c>
      <c r="N14" s="76" t="s">
        <v>1304</v>
      </c>
    </row>
    <row r="15" spans="1:14" x14ac:dyDescent="0.35">
      <c r="B15" s="91" t="s">
        <v>2063</v>
      </c>
      <c r="C15" s="71" t="s">
        <v>174</v>
      </c>
      <c r="D15" s="72" t="s">
        <v>175</v>
      </c>
      <c r="E15" s="71" t="s">
        <v>307</v>
      </c>
      <c r="F15" s="71" t="s">
        <v>2284</v>
      </c>
      <c r="G15" s="72" t="s">
        <v>2063</v>
      </c>
      <c r="H15" s="86" t="s">
        <v>2284</v>
      </c>
      <c r="I15" s="71" t="s">
        <v>1423</v>
      </c>
      <c r="J15" s="72" t="s">
        <v>173</v>
      </c>
      <c r="K15" s="71" t="s">
        <v>1821</v>
      </c>
      <c r="L15" s="77">
        <v>176.16853932584269</v>
      </c>
      <c r="M15" s="78" t="s">
        <v>1302</v>
      </c>
      <c r="N15" s="79" t="s">
        <v>4090</v>
      </c>
    </row>
    <row r="16" spans="1:14" x14ac:dyDescent="0.35">
      <c r="B16" s="91" t="s">
        <v>2064</v>
      </c>
      <c r="C16" s="71" t="s">
        <v>174</v>
      </c>
      <c r="D16" s="72" t="s">
        <v>175</v>
      </c>
      <c r="E16" s="71" t="s">
        <v>307</v>
      </c>
      <c r="F16" s="71" t="s">
        <v>2284</v>
      </c>
      <c r="G16" s="72" t="s">
        <v>2064</v>
      </c>
      <c r="H16" s="86" t="s">
        <v>2284</v>
      </c>
      <c r="I16" s="71" t="s">
        <v>1425</v>
      </c>
      <c r="J16" s="72" t="s">
        <v>170</v>
      </c>
      <c r="K16" s="71" t="s">
        <v>1821</v>
      </c>
      <c r="L16" s="77">
        <v>17.606741573033709</v>
      </c>
      <c r="M16" s="75" t="s">
        <v>1303</v>
      </c>
      <c r="N16" s="76" t="s">
        <v>1304</v>
      </c>
    </row>
    <row r="17" spans="2:14" x14ac:dyDescent="0.35">
      <c r="B17" s="91" t="s">
        <v>2065</v>
      </c>
      <c r="C17" s="71" t="s">
        <v>1703</v>
      </c>
      <c r="D17" s="72" t="s">
        <v>200</v>
      </c>
      <c r="E17" s="71" t="s">
        <v>386</v>
      </c>
      <c r="F17" s="71" t="s">
        <v>2285</v>
      </c>
      <c r="G17" s="72" t="s">
        <v>2065</v>
      </c>
      <c r="H17" s="80" t="s">
        <v>2285</v>
      </c>
      <c r="I17" s="71" t="s">
        <v>1425</v>
      </c>
      <c r="J17" s="72" t="s">
        <v>170</v>
      </c>
      <c r="K17" s="71" t="s">
        <v>1821</v>
      </c>
      <c r="L17" s="77">
        <v>193.24719101123597</v>
      </c>
      <c r="M17" s="75" t="s">
        <v>1303</v>
      </c>
      <c r="N17" s="76" t="s">
        <v>1304</v>
      </c>
    </row>
    <row r="18" spans="2:14" x14ac:dyDescent="0.35">
      <c r="B18" s="91" t="s">
        <v>2066</v>
      </c>
      <c r="C18" s="71" t="s">
        <v>1703</v>
      </c>
      <c r="D18" s="72" t="s">
        <v>200</v>
      </c>
      <c r="E18" s="71" t="s">
        <v>386</v>
      </c>
      <c r="F18" s="71" t="s">
        <v>2285</v>
      </c>
      <c r="G18" s="72" t="s">
        <v>2066</v>
      </c>
      <c r="H18" s="86" t="s">
        <v>2285</v>
      </c>
      <c r="I18" s="71" t="s">
        <v>1424</v>
      </c>
      <c r="J18" s="72" t="s">
        <v>170</v>
      </c>
      <c r="K18" s="71" t="s">
        <v>1821</v>
      </c>
      <c r="L18" s="77">
        <v>169.10018726591758</v>
      </c>
      <c r="M18" s="78" t="s">
        <v>1302</v>
      </c>
      <c r="N18" s="76" t="s">
        <v>1304</v>
      </c>
    </row>
    <row r="19" spans="2:14" x14ac:dyDescent="0.35">
      <c r="B19" s="91" t="s">
        <v>2067</v>
      </c>
      <c r="C19" s="71" t="s">
        <v>1703</v>
      </c>
      <c r="D19" s="72" t="s">
        <v>200</v>
      </c>
      <c r="E19" s="71" t="s">
        <v>386</v>
      </c>
      <c r="F19" s="71" t="s">
        <v>2285</v>
      </c>
      <c r="G19" s="72" t="s">
        <v>2067</v>
      </c>
      <c r="H19" s="86" t="s">
        <v>2285</v>
      </c>
      <c r="I19" s="71" t="s">
        <v>1423</v>
      </c>
      <c r="J19" s="72" t="s">
        <v>173</v>
      </c>
      <c r="K19" s="71" t="s">
        <v>1821</v>
      </c>
      <c r="L19" s="77">
        <v>1932.5056179775281</v>
      </c>
      <c r="M19" s="78" t="s">
        <v>1302</v>
      </c>
      <c r="N19" s="79" t="s">
        <v>4090</v>
      </c>
    </row>
    <row r="20" spans="2:14" x14ac:dyDescent="0.35">
      <c r="B20" s="91" t="s">
        <v>2068</v>
      </c>
      <c r="C20" s="71" t="s">
        <v>1704</v>
      </c>
      <c r="D20" s="72" t="s">
        <v>205</v>
      </c>
      <c r="E20" s="71" t="s">
        <v>386</v>
      </c>
      <c r="F20" s="71" t="s">
        <v>2286</v>
      </c>
      <c r="G20" s="72" t="s">
        <v>2068</v>
      </c>
      <c r="H20" s="80" t="s">
        <v>2286</v>
      </c>
      <c r="I20" s="71" t="s">
        <v>1425</v>
      </c>
      <c r="J20" s="72" t="s">
        <v>170</v>
      </c>
      <c r="K20" s="71" t="s">
        <v>1821</v>
      </c>
      <c r="L20" s="77">
        <v>9.6516853932584272</v>
      </c>
      <c r="M20" s="75" t="s">
        <v>1303</v>
      </c>
      <c r="N20" s="76" t="s">
        <v>1304</v>
      </c>
    </row>
    <row r="21" spans="2:14" x14ac:dyDescent="0.35">
      <c r="B21" s="91" t="s">
        <v>2069</v>
      </c>
      <c r="C21" s="71" t="s">
        <v>1704</v>
      </c>
      <c r="D21" s="72" t="s">
        <v>205</v>
      </c>
      <c r="E21" s="71" t="s">
        <v>386</v>
      </c>
      <c r="F21" s="71" t="s">
        <v>2286</v>
      </c>
      <c r="G21" s="72" t="s">
        <v>2069</v>
      </c>
      <c r="H21" s="86" t="s">
        <v>2286</v>
      </c>
      <c r="I21" s="71" t="s">
        <v>1424</v>
      </c>
      <c r="J21" s="72" t="s">
        <v>170</v>
      </c>
      <c r="K21" s="71" t="s">
        <v>1821</v>
      </c>
      <c r="L21" s="77">
        <v>8.4391385767790261</v>
      </c>
      <c r="M21" s="78" t="s">
        <v>1302</v>
      </c>
      <c r="N21" s="76" t="s">
        <v>1304</v>
      </c>
    </row>
    <row r="22" spans="2:14" x14ac:dyDescent="0.35">
      <c r="B22" s="91" t="s">
        <v>2070</v>
      </c>
      <c r="C22" s="71" t="s">
        <v>1704</v>
      </c>
      <c r="D22" s="72" t="s">
        <v>205</v>
      </c>
      <c r="E22" s="71" t="s">
        <v>386</v>
      </c>
      <c r="F22" s="71" t="s">
        <v>2286</v>
      </c>
      <c r="G22" s="72" t="s">
        <v>2070</v>
      </c>
      <c r="H22" s="86" t="s">
        <v>2286</v>
      </c>
      <c r="I22" s="71" t="s">
        <v>1423</v>
      </c>
      <c r="J22" s="72" t="s">
        <v>173</v>
      </c>
      <c r="K22" s="71" t="s">
        <v>1821</v>
      </c>
      <c r="L22" s="77">
        <v>96.449438202247194</v>
      </c>
      <c r="M22" s="78" t="s">
        <v>1302</v>
      </c>
      <c r="N22" s="79" t="s">
        <v>4090</v>
      </c>
    </row>
    <row r="23" spans="2:14" x14ac:dyDescent="0.35">
      <c r="B23" s="91" t="s">
        <v>2071</v>
      </c>
      <c r="C23" s="71" t="s">
        <v>1705</v>
      </c>
      <c r="D23" s="72" t="s">
        <v>210</v>
      </c>
      <c r="E23" s="71" t="s">
        <v>386</v>
      </c>
      <c r="F23" s="71" t="s">
        <v>2287</v>
      </c>
      <c r="G23" s="72" t="s">
        <v>2071</v>
      </c>
      <c r="H23" s="80" t="s">
        <v>2287</v>
      </c>
      <c r="I23" s="71" t="s">
        <v>1425</v>
      </c>
      <c r="J23" s="72" t="s">
        <v>170</v>
      </c>
      <c r="K23" s="71" t="s">
        <v>1821</v>
      </c>
      <c r="L23" s="77">
        <v>48.337078651685395</v>
      </c>
      <c r="M23" s="75" t="s">
        <v>1303</v>
      </c>
      <c r="N23" s="76" t="s">
        <v>1304</v>
      </c>
    </row>
    <row r="24" spans="2:14" x14ac:dyDescent="0.35">
      <c r="B24" s="91" t="s">
        <v>2072</v>
      </c>
      <c r="C24" s="71" t="s">
        <v>1705</v>
      </c>
      <c r="D24" s="72" t="s">
        <v>210</v>
      </c>
      <c r="E24" s="71" t="s">
        <v>386</v>
      </c>
      <c r="F24" s="71" t="s">
        <v>2287</v>
      </c>
      <c r="G24" s="72" t="s">
        <v>2072</v>
      </c>
      <c r="H24" s="86" t="s">
        <v>2287</v>
      </c>
      <c r="I24" s="71" t="s">
        <v>1424</v>
      </c>
      <c r="J24" s="72" t="s">
        <v>170</v>
      </c>
      <c r="K24" s="71" t="s">
        <v>1821</v>
      </c>
      <c r="L24" s="77">
        <v>42.301498127340821</v>
      </c>
      <c r="M24" s="78" t="s">
        <v>1302</v>
      </c>
      <c r="N24" s="76" t="s">
        <v>1304</v>
      </c>
    </row>
    <row r="25" spans="2:14" x14ac:dyDescent="0.35">
      <c r="B25" s="91" t="s">
        <v>2073</v>
      </c>
      <c r="C25" s="71" t="s">
        <v>1705</v>
      </c>
      <c r="D25" s="72" t="s">
        <v>210</v>
      </c>
      <c r="E25" s="71" t="s">
        <v>386</v>
      </c>
      <c r="F25" s="71" t="s">
        <v>2287</v>
      </c>
      <c r="G25" s="72" t="s">
        <v>2073</v>
      </c>
      <c r="H25" s="86" t="s">
        <v>2287</v>
      </c>
      <c r="I25" s="71" t="s">
        <v>1423</v>
      </c>
      <c r="J25" s="72" t="s">
        <v>173</v>
      </c>
      <c r="K25" s="71" t="s">
        <v>1821</v>
      </c>
      <c r="L25" s="77">
        <v>483.42696629213481</v>
      </c>
      <c r="M25" s="78" t="s">
        <v>1302</v>
      </c>
      <c r="N25" s="79" t="s">
        <v>4090</v>
      </c>
    </row>
    <row r="26" spans="2:14" x14ac:dyDescent="0.35">
      <c r="B26" s="91" t="s">
        <v>1892</v>
      </c>
      <c r="C26" s="71" t="s">
        <v>1893</v>
      </c>
      <c r="D26" s="72" t="s">
        <v>1894</v>
      </c>
      <c r="E26" s="71" t="s">
        <v>106</v>
      </c>
      <c r="F26" s="71" t="s">
        <v>1895</v>
      </c>
      <c r="G26" s="72" t="s">
        <v>1892</v>
      </c>
      <c r="H26" s="80" t="s">
        <v>1895</v>
      </c>
      <c r="I26" s="71" t="s">
        <v>1424</v>
      </c>
      <c r="J26" s="72" t="s">
        <v>170</v>
      </c>
      <c r="K26" s="71" t="s">
        <v>1821</v>
      </c>
      <c r="L26" s="77">
        <v>12.484082397003746</v>
      </c>
      <c r="M26" s="78" t="s">
        <v>1302</v>
      </c>
      <c r="N26" s="76" t="s">
        <v>1304</v>
      </c>
    </row>
    <row r="27" spans="2:14" x14ac:dyDescent="0.35">
      <c r="B27" s="91" t="s">
        <v>1896</v>
      </c>
      <c r="C27" s="71" t="s">
        <v>1893</v>
      </c>
      <c r="D27" s="72" t="s">
        <v>1894</v>
      </c>
      <c r="E27" s="71" t="s">
        <v>106</v>
      </c>
      <c r="F27" s="71" t="s">
        <v>1895</v>
      </c>
      <c r="G27" s="72" t="s">
        <v>1896</v>
      </c>
      <c r="H27" s="86" t="s">
        <v>1895</v>
      </c>
      <c r="I27" s="71" t="s">
        <v>1423</v>
      </c>
      <c r="J27" s="72" t="s">
        <v>173</v>
      </c>
      <c r="K27" s="71" t="s">
        <v>1821</v>
      </c>
      <c r="L27" s="77">
        <v>142.74157303370788</v>
      </c>
      <c r="M27" s="78" t="s">
        <v>1302</v>
      </c>
      <c r="N27" s="79" t="s">
        <v>4090</v>
      </c>
    </row>
    <row r="28" spans="2:14" x14ac:dyDescent="0.35">
      <c r="B28" s="91" t="s">
        <v>2075</v>
      </c>
      <c r="C28" s="71" t="s">
        <v>1893</v>
      </c>
      <c r="D28" s="72" t="s">
        <v>1894</v>
      </c>
      <c r="E28" s="71" t="s">
        <v>106</v>
      </c>
      <c r="F28" s="71" t="s">
        <v>1895</v>
      </c>
      <c r="G28" s="72" t="s">
        <v>2075</v>
      </c>
      <c r="H28" s="86" t="s">
        <v>1895</v>
      </c>
      <c r="I28" s="71" t="s">
        <v>1425</v>
      </c>
      <c r="J28" s="72" t="s">
        <v>170</v>
      </c>
      <c r="K28" s="71" t="s">
        <v>1821</v>
      </c>
      <c r="L28" s="77">
        <v>14.280898876404494</v>
      </c>
      <c r="M28" s="75" t="s">
        <v>1303</v>
      </c>
      <c r="N28" s="76" t="s">
        <v>1304</v>
      </c>
    </row>
    <row r="29" spans="2:14" x14ac:dyDescent="0.35">
      <c r="B29" s="91" t="s">
        <v>1897</v>
      </c>
      <c r="C29" s="71" t="s">
        <v>1893</v>
      </c>
      <c r="D29" s="72" t="s">
        <v>1894</v>
      </c>
      <c r="E29" s="71" t="s">
        <v>108</v>
      </c>
      <c r="F29" s="71" t="s">
        <v>1898</v>
      </c>
      <c r="G29" s="72" t="s">
        <v>1897</v>
      </c>
      <c r="H29" s="80" t="s">
        <v>1898</v>
      </c>
      <c r="I29" s="71" t="s">
        <v>1424</v>
      </c>
      <c r="J29" s="72" t="s">
        <v>170</v>
      </c>
      <c r="K29" s="71" t="s">
        <v>1821</v>
      </c>
      <c r="L29" s="77">
        <v>12.484082397003746</v>
      </c>
      <c r="M29" s="78" t="s">
        <v>1302</v>
      </c>
      <c r="N29" s="76" t="s">
        <v>1304</v>
      </c>
    </row>
    <row r="30" spans="2:14" x14ac:dyDescent="0.35">
      <c r="B30" s="91" t="s">
        <v>1899</v>
      </c>
      <c r="C30" s="71" t="s">
        <v>1893</v>
      </c>
      <c r="D30" s="72" t="s">
        <v>1894</v>
      </c>
      <c r="E30" s="71" t="s">
        <v>108</v>
      </c>
      <c r="F30" s="71" t="s">
        <v>1898</v>
      </c>
      <c r="G30" s="72" t="s">
        <v>1899</v>
      </c>
      <c r="H30" s="86" t="s">
        <v>1898</v>
      </c>
      <c r="I30" s="71" t="s">
        <v>1423</v>
      </c>
      <c r="J30" s="72" t="s">
        <v>173</v>
      </c>
      <c r="K30" s="71" t="s">
        <v>1821</v>
      </c>
      <c r="L30" s="77">
        <v>142.74157303370788</v>
      </c>
      <c r="M30" s="78" t="s">
        <v>1302</v>
      </c>
      <c r="N30" s="79" t="s">
        <v>4090</v>
      </c>
    </row>
    <row r="31" spans="2:14" x14ac:dyDescent="0.35">
      <c r="B31" s="91" t="s">
        <v>2076</v>
      </c>
      <c r="C31" s="71" t="s">
        <v>1893</v>
      </c>
      <c r="D31" s="72" t="s">
        <v>1894</v>
      </c>
      <c r="E31" s="71" t="s">
        <v>108</v>
      </c>
      <c r="F31" s="71" t="s">
        <v>1898</v>
      </c>
      <c r="G31" s="72" t="s">
        <v>2076</v>
      </c>
      <c r="H31" s="86" t="s">
        <v>1898</v>
      </c>
      <c r="I31" s="71" t="s">
        <v>1425</v>
      </c>
      <c r="J31" s="72" t="s">
        <v>170</v>
      </c>
      <c r="K31" s="71" t="s">
        <v>1821</v>
      </c>
      <c r="L31" s="77">
        <v>14.280898876404494</v>
      </c>
      <c r="M31" s="75" t="s">
        <v>1303</v>
      </c>
      <c r="N31" s="76" t="s">
        <v>1304</v>
      </c>
    </row>
    <row r="32" spans="2:14" x14ac:dyDescent="0.35">
      <c r="B32" s="91" t="s">
        <v>1905</v>
      </c>
      <c r="C32" s="71" t="s">
        <v>1901</v>
      </c>
      <c r="D32" s="72" t="s">
        <v>1902</v>
      </c>
      <c r="E32" s="71" t="s">
        <v>36</v>
      </c>
      <c r="F32" s="71" t="s">
        <v>1906</v>
      </c>
      <c r="G32" s="72" t="s">
        <v>1905</v>
      </c>
      <c r="H32" s="86" t="s">
        <v>1906</v>
      </c>
      <c r="I32" s="71" t="s">
        <v>1424</v>
      </c>
      <c r="J32" s="72" t="s">
        <v>170</v>
      </c>
      <c r="K32" s="71" t="s">
        <v>1821</v>
      </c>
      <c r="L32" s="77">
        <v>20.923220973782772</v>
      </c>
      <c r="M32" s="78" t="s">
        <v>1302</v>
      </c>
      <c r="N32" s="76" t="s">
        <v>1304</v>
      </c>
    </row>
    <row r="33" spans="2:14" x14ac:dyDescent="0.35">
      <c r="B33" s="91" t="s">
        <v>1907</v>
      </c>
      <c r="C33" s="71" t="s">
        <v>1901</v>
      </c>
      <c r="D33" s="72" t="s">
        <v>1902</v>
      </c>
      <c r="E33" s="71" t="s">
        <v>36</v>
      </c>
      <c r="F33" s="71" t="s">
        <v>1906</v>
      </c>
      <c r="G33" s="72" t="s">
        <v>1907</v>
      </c>
      <c r="H33" s="86" t="s">
        <v>1906</v>
      </c>
      <c r="I33" s="71" t="s">
        <v>1423</v>
      </c>
      <c r="J33" s="72" t="s">
        <v>173</v>
      </c>
      <c r="K33" s="71" t="s">
        <v>1821</v>
      </c>
      <c r="L33" s="77">
        <v>239.17977528089887</v>
      </c>
      <c r="M33" s="78" t="s">
        <v>1302</v>
      </c>
      <c r="N33" s="79" t="s">
        <v>4090</v>
      </c>
    </row>
    <row r="34" spans="2:14" x14ac:dyDescent="0.35">
      <c r="B34" s="91" t="s">
        <v>2077</v>
      </c>
      <c r="C34" s="71" t="s">
        <v>1901</v>
      </c>
      <c r="D34" s="72" t="s">
        <v>1902</v>
      </c>
      <c r="E34" s="71" t="s">
        <v>36</v>
      </c>
      <c r="F34" s="71" t="s">
        <v>1906</v>
      </c>
      <c r="G34" s="72" t="s">
        <v>2077</v>
      </c>
      <c r="H34" s="86" t="s">
        <v>1906</v>
      </c>
      <c r="I34" s="71" t="s">
        <v>1425</v>
      </c>
      <c r="J34" s="72" t="s">
        <v>170</v>
      </c>
      <c r="K34" s="71" t="s">
        <v>1821</v>
      </c>
      <c r="L34" s="77">
        <v>23.921348314606739</v>
      </c>
      <c r="M34" s="75" t="s">
        <v>1303</v>
      </c>
      <c r="N34" s="76" t="s">
        <v>1304</v>
      </c>
    </row>
    <row r="35" spans="2:14" x14ac:dyDescent="0.35">
      <c r="B35" s="91" t="s">
        <v>1900</v>
      </c>
      <c r="C35" s="71" t="s">
        <v>1901</v>
      </c>
      <c r="D35" s="72" t="s">
        <v>1902</v>
      </c>
      <c r="E35" s="71" t="s">
        <v>33</v>
      </c>
      <c r="F35" s="71" t="s">
        <v>1903</v>
      </c>
      <c r="G35" s="72" t="s">
        <v>1900</v>
      </c>
      <c r="H35" s="86" t="s">
        <v>1903</v>
      </c>
      <c r="I35" s="71" t="s">
        <v>1424</v>
      </c>
      <c r="J35" s="72" t="s">
        <v>170</v>
      </c>
      <c r="K35" s="71" t="s">
        <v>1821</v>
      </c>
      <c r="L35" s="77">
        <v>20.923220973782772</v>
      </c>
      <c r="M35" s="78" t="s">
        <v>1302</v>
      </c>
      <c r="N35" s="76" t="s">
        <v>1304</v>
      </c>
    </row>
    <row r="36" spans="2:14" x14ac:dyDescent="0.35">
      <c r="B36" s="91" t="s">
        <v>1904</v>
      </c>
      <c r="C36" s="71" t="s">
        <v>1901</v>
      </c>
      <c r="D36" s="72" t="s">
        <v>1902</v>
      </c>
      <c r="E36" s="71" t="s">
        <v>33</v>
      </c>
      <c r="F36" s="71" t="s">
        <v>1903</v>
      </c>
      <c r="G36" s="72" t="s">
        <v>1904</v>
      </c>
      <c r="H36" s="86" t="s">
        <v>1903</v>
      </c>
      <c r="I36" s="71" t="s">
        <v>1423</v>
      </c>
      <c r="J36" s="72" t="s">
        <v>173</v>
      </c>
      <c r="K36" s="71" t="s">
        <v>1821</v>
      </c>
      <c r="L36" s="77">
        <v>239.17977528089887</v>
      </c>
      <c r="M36" s="78" t="s">
        <v>1302</v>
      </c>
      <c r="N36" s="79" t="s">
        <v>4090</v>
      </c>
    </row>
    <row r="37" spans="2:14" x14ac:dyDescent="0.35">
      <c r="B37" s="91" t="s">
        <v>2078</v>
      </c>
      <c r="C37" s="71" t="s">
        <v>1901</v>
      </c>
      <c r="D37" s="72" t="s">
        <v>1902</v>
      </c>
      <c r="E37" s="71" t="s">
        <v>33</v>
      </c>
      <c r="F37" s="71" t="s">
        <v>1903</v>
      </c>
      <c r="G37" s="72" t="s">
        <v>2078</v>
      </c>
      <c r="H37" s="86" t="s">
        <v>1903</v>
      </c>
      <c r="I37" s="71" t="s">
        <v>1425</v>
      </c>
      <c r="J37" s="72" t="s">
        <v>170</v>
      </c>
      <c r="K37" s="71" t="s">
        <v>1821</v>
      </c>
      <c r="L37" s="77">
        <v>23.921348314606739</v>
      </c>
      <c r="M37" s="75" t="s">
        <v>1303</v>
      </c>
      <c r="N37" s="76" t="s">
        <v>1304</v>
      </c>
    </row>
    <row r="38" spans="2:14" x14ac:dyDescent="0.35">
      <c r="B38" s="91" t="s">
        <v>1913</v>
      </c>
      <c r="C38" s="71" t="s">
        <v>1909</v>
      </c>
      <c r="D38" s="72" t="s">
        <v>1910</v>
      </c>
      <c r="E38" s="71" t="s">
        <v>257</v>
      </c>
      <c r="F38" s="71" t="s">
        <v>2786</v>
      </c>
      <c r="G38" s="72" t="s">
        <v>1913</v>
      </c>
      <c r="H38" s="80" t="s">
        <v>1914</v>
      </c>
      <c r="I38" s="71" t="s">
        <v>1424</v>
      </c>
      <c r="J38" s="72" t="s">
        <v>170</v>
      </c>
      <c r="K38" s="71" t="s">
        <v>1821</v>
      </c>
      <c r="L38" s="77">
        <v>37.024344569288388</v>
      </c>
      <c r="M38" s="78" t="s">
        <v>1302</v>
      </c>
      <c r="N38" s="76" t="s">
        <v>1304</v>
      </c>
    </row>
    <row r="39" spans="2:14" x14ac:dyDescent="0.35">
      <c r="B39" s="91" t="s">
        <v>1915</v>
      </c>
      <c r="C39" s="71" t="s">
        <v>1909</v>
      </c>
      <c r="D39" s="72" t="s">
        <v>1910</v>
      </c>
      <c r="E39" s="71" t="s">
        <v>257</v>
      </c>
      <c r="F39" s="71" t="s">
        <v>2786</v>
      </c>
      <c r="G39" s="72" t="s">
        <v>1915</v>
      </c>
      <c r="H39" s="86" t="s">
        <v>1914</v>
      </c>
      <c r="I39" s="71" t="s">
        <v>1423</v>
      </c>
      <c r="J39" s="72" t="s">
        <v>173</v>
      </c>
      <c r="K39" s="71" t="s">
        <v>1821</v>
      </c>
      <c r="L39" s="77">
        <v>423.07865168539325</v>
      </c>
      <c r="M39" s="78" t="s">
        <v>1302</v>
      </c>
      <c r="N39" s="79" t="s">
        <v>4090</v>
      </c>
    </row>
    <row r="40" spans="2:14" x14ac:dyDescent="0.35">
      <c r="B40" s="91" t="s">
        <v>2079</v>
      </c>
      <c r="C40" s="71" t="s">
        <v>1909</v>
      </c>
      <c r="D40" s="72" t="s">
        <v>1910</v>
      </c>
      <c r="E40" s="71" t="s">
        <v>257</v>
      </c>
      <c r="F40" s="71" t="s">
        <v>2786</v>
      </c>
      <c r="G40" s="72" t="s">
        <v>2079</v>
      </c>
      <c r="H40" s="86" t="s">
        <v>1914</v>
      </c>
      <c r="I40" s="71" t="s">
        <v>1425</v>
      </c>
      <c r="J40" s="72" t="s">
        <v>170</v>
      </c>
      <c r="K40" s="71" t="s">
        <v>1821</v>
      </c>
      <c r="L40" s="77">
        <v>42.303370786516851</v>
      </c>
      <c r="M40" s="75" t="s">
        <v>1303</v>
      </c>
      <c r="N40" s="76" t="s">
        <v>1304</v>
      </c>
    </row>
    <row r="41" spans="2:14" x14ac:dyDescent="0.35">
      <c r="B41" s="91" t="s">
        <v>1908</v>
      </c>
      <c r="C41" s="71" t="s">
        <v>1909</v>
      </c>
      <c r="D41" s="72" t="s">
        <v>1910</v>
      </c>
      <c r="E41" s="71" t="s">
        <v>252</v>
      </c>
      <c r="F41" s="71" t="s">
        <v>1911</v>
      </c>
      <c r="G41" s="72" t="s">
        <v>1908</v>
      </c>
      <c r="H41" s="86" t="s">
        <v>1911</v>
      </c>
      <c r="I41" s="71" t="s">
        <v>1424</v>
      </c>
      <c r="J41" s="72" t="s">
        <v>170</v>
      </c>
      <c r="K41" s="71" t="s">
        <v>1821</v>
      </c>
      <c r="L41" s="77">
        <v>27.339887640449437</v>
      </c>
      <c r="M41" s="78" t="s">
        <v>1302</v>
      </c>
      <c r="N41" s="76" t="s">
        <v>1304</v>
      </c>
    </row>
    <row r="42" spans="2:14" x14ac:dyDescent="0.35">
      <c r="B42" s="91" t="s">
        <v>1912</v>
      </c>
      <c r="C42" s="71" t="s">
        <v>1909</v>
      </c>
      <c r="D42" s="72" t="s">
        <v>1910</v>
      </c>
      <c r="E42" s="71" t="s">
        <v>252</v>
      </c>
      <c r="F42" s="71" t="s">
        <v>1911</v>
      </c>
      <c r="G42" s="72" t="s">
        <v>1912</v>
      </c>
      <c r="H42" s="86" t="s">
        <v>1911</v>
      </c>
      <c r="I42" s="71" t="s">
        <v>1423</v>
      </c>
      <c r="J42" s="72" t="s">
        <v>173</v>
      </c>
      <c r="K42" s="71" t="s">
        <v>1821</v>
      </c>
      <c r="L42" s="77">
        <v>312.48314606741576</v>
      </c>
      <c r="M42" s="78" t="s">
        <v>1302</v>
      </c>
      <c r="N42" s="79" t="s">
        <v>4090</v>
      </c>
    </row>
    <row r="43" spans="2:14" x14ac:dyDescent="0.35">
      <c r="B43" s="91" t="s">
        <v>2080</v>
      </c>
      <c r="C43" s="71" t="s">
        <v>1909</v>
      </c>
      <c r="D43" s="72" t="s">
        <v>1910</v>
      </c>
      <c r="E43" s="71" t="s">
        <v>252</v>
      </c>
      <c r="F43" s="71" t="s">
        <v>1911</v>
      </c>
      <c r="G43" s="72" t="s">
        <v>2080</v>
      </c>
      <c r="H43" s="86" t="s">
        <v>1911</v>
      </c>
      <c r="I43" s="71" t="s">
        <v>1425</v>
      </c>
      <c r="J43" s="72" t="s">
        <v>170</v>
      </c>
      <c r="K43" s="71" t="s">
        <v>1821</v>
      </c>
      <c r="L43" s="77">
        <v>31.247191011235952</v>
      </c>
      <c r="M43" s="75" t="s">
        <v>1303</v>
      </c>
      <c r="N43" s="76" t="s">
        <v>1304</v>
      </c>
    </row>
    <row r="44" spans="2:14" x14ac:dyDescent="0.35">
      <c r="B44" s="91" t="s">
        <v>2081</v>
      </c>
      <c r="C44" s="71" t="s">
        <v>1909</v>
      </c>
      <c r="D44" s="72" t="s">
        <v>1910</v>
      </c>
      <c r="E44" s="71" t="s">
        <v>352</v>
      </c>
      <c r="F44" s="71" t="s">
        <v>2322</v>
      </c>
      <c r="G44" s="72" t="s">
        <v>2081</v>
      </c>
      <c r="H44" s="80" t="s">
        <v>2322</v>
      </c>
      <c r="I44" s="71" t="s">
        <v>1424</v>
      </c>
      <c r="J44" s="72" t="s">
        <v>170</v>
      </c>
      <c r="K44" s="71" t="s">
        <v>1821</v>
      </c>
      <c r="L44" s="77">
        <v>37.024344569288388</v>
      </c>
      <c r="M44" s="78" t="s">
        <v>1302</v>
      </c>
      <c r="N44" s="76" t="s">
        <v>1304</v>
      </c>
    </row>
    <row r="45" spans="2:14" x14ac:dyDescent="0.35">
      <c r="B45" s="91" t="s">
        <v>2082</v>
      </c>
      <c r="C45" s="71" t="s">
        <v>1909</v>
      </c>
      <c r="D45" s="72" t="s">
        <v>1910</v>
      </c>
      <c r="E45" s="71" t="s">
        <v>352</v>
      </c>
      <c r="F45" s="71" t="s">
        <v>2322</v>
      </c>
      <c r="G45" s="72" t="s">
        <v>2082</v>
      </c>
      <c r="H45" s="86" t="s">
        <v>2322</v>
      </c>
      <c r="I45" s="71" t="s">
        <v>1423</v>
      </c>
      <c r="J45" s="72" t="s">
        <v>173</v>
      </c>
      <c r="K45" s="71" t="s">
        <v>1821</v>
      </c>
      <c r="L45" s="77">
        <v>423.07865168539325</v>
      </c>
      <c r="M45" s="78" t="s">
        <v>1302</v>
      </c>
      <c r="N45" s="79" t="s">
        <v>4090</v>
      </c>
    </row>
    <row r="46" spans="2:14" x14ac:dyDescent="0.35">
      <c r="B46" s="91" t="s">
        <v>2083</v>
      </c>
      <c r="C46" s="71" t="s">
        <v>1909</v>
      </c>
      <c r="D46" s="72" t="s">
        <v>1910</v>
      </c>
      <c r="E46" s="71" t="s">
        <v>352</v>
      </c>
      <c r="F46" s="71" t="s">
        <v>2322</v>
      </c>
      <c r="G46" s="72" t="s">
        <v>2083</v>
      </c>
      <c r="H46" s="86" t="s">
        <v>2322</v>
      </c>
      <c r="I46" s="71" t="s">
        <v>1425</v>
      </c>
      <c r="J46" s="72" t="s">
        <v>170</v>
      </c>
      <c r="K46" s="71" t="s">
        <v>1821</v>
      </c>
      <c r="L46" s="77">
        <v>42.303370786516851</v>
      </c>
      <c r="M46" s="75" t="s">
        <v>1303</v>
      </c>
      <c r="N46" s="76" t="s">
        <v>1304</v>
      </c>
    </row>
    <row r="47" spans="2:14" x14ac:dyDescent="0.35">
      <c r="B47" s="91" t="s">
        <v>1916</v>
      </c>
      <c r="C47" s="71" t="s">
        <v>1917</v>
      </c>
      <c r="D47" s="72" t="s">
        <v>1918</v>
      </c>
      <c r="E47" s="71" t="s">
        <v>1879</v>
      </c>
      <c r="F47" s="71" t="s">
        <v>2787</v>
      </c>
      <c r="G47" s="72" t="s">
        <v>1916</v>
      </c>
      <c r="H47" s="86" t="s">
        <v>1919</v>
      </c>
      <c r="I47" s="71" t="s">
        <v>1424</v>
      </c>
      <c r="J47" s="72" t="s">
        <v>170</v>
      </c>
      <c r="K47" s="71" t="s">
        <v>1821</v>
      </c>
      <c r="L47" s="77">
        <v>69.307116104868911</v>
      </c>
      <c r="M47" s="78" t="s">
        <v>1302</v>
      </c>
      <c r="N47" s="76" t="s">
        <v>1304</v>
      </c>
    </row>
    <row r="48" spans="2:14" x14ac:dyDescent="0.35">
      <c r="B48" s="91" t="s">
        <v>1920</v>
      </c>
      <c r="C48" s="71" t="s">
        <v>1917</v>
      </c>
      <c r="D48" s="72" t="s">
        <v>1918</v>
      </c>
      <c r="E48" s="71" t="s">
        <v>1879</v>
      </c>
      <c r="F48" s="71" t="s">
        <v>2787</v>
      </c>
      <c r="G48" s="72" t="s">
        <v>1920</v>
      </c>
      <c r="H48" s="86" t="s">
        <v>1919</v>
      </c>
      <c r="I48" s="71" t="s">
        <v>1423</v>
      </c>
      <c r="J48" s="72" t="s">
        <v>173</v>
      </c>
      <c r="K48" s="71" t="s">
        <v>1821</v>
      </c>
      <c r="L48" s="77">
        <v>792.13483146067415</v>
      </c>
      <c r="M48" s="78" t="s">
        <v>1302</v>
      </c>
      <c r="N48" s="79" t="s">
        <v>4090</v>
      </c>
    </row>
    <row r="49" spans="2:14" x14ac:dyDescent="0.35">
      <c r="B49" s="91" t="s">
        <v>2084</v>
      </c>
      <c r="C49" s="71" t="s">
        <v>1917</v>
      </c>
      <c r="D49" s="72" t="s">
        <v>1918</v>
      </c>
      <c r="E49" s="71" t="s">
        <v>1879</v>
      </c>
      <c r="F49" s="71" t="s">
        <v>2787</v>
      </c>
      <c r="G49" s="72" t="s">
        <v>2084</v>
      </c>
      <c r="H49" s="86" t="s">
        <v>1919</v>
      </c>
      <c r="I49" s="71" t="s">
        <v>1425</v>
      </c>
      <c r="J49" s="72" t="s">
        <v>170</v>
      </c>
      <c r="K49" s="71" t="s">
        <v>1821</v>
      </c>
      <c r="L49" s="77">
        <v>79.213483146067418</v>
      </c>
      <c r="M49" s="75" t="s">
        <v>1303</v>
      </c>
      <c r="N49" s="76" t="s">
        <v>1304</v>
      </c>
    </row>
    <row r="50" spans="2:14" x14ac:dyDescent="0.35">
      <c r="B50" s="91" t="s">
        <v>2085</v>
      </c>
      <c r="C50" s="71" t="s">
        <v>1917</v>
      </c>
      <c r="D50" s="72" t="s">
        <v>1918</v>
      </c>
      <c r="E50" s="71" t="s">
        <v>347</v>
      </c>
      <c r="F50" s="71" t="s">
        <v>2323</v>
      </c>
      <c r="G50" s="72" t="s">
        <v>2085</v>
      </c>
      <c r="H50" s="86" t="s">
        <v>2323</v>
      </c>
      <c r="I50" s="71" t="s">
        <v>1424</v>
      </c>
      <c r="J50" s="72" t="s">
        <v>170</v>
      </c>
      <c r="K50" s="71" t="s">
        <v>1821</v>
      </c>
      <c r="L50" s="77">
        <v>51.5308988764045</v>
      </c>
      <c r="M50" s="78" t="s">
        <v>1302</v>
      </c>
      <c r="N50" s="76" t="s">
        <v>1304</v>
      </c>
    </row>
    <row r="51" spans="2:14" x14ac:dyDescent="0.35">
      <c r="B51" s="91" t="s">
        <v>2086</v>
      </c>
      <c r="C51" s="71" t="s">
        <v>1917</v>
      </c>
      <c r="D51" s="72" t="s">
        <v>1918</v>
      </c>
      <c r="E51" s="71" t="s">
        <v>347</v>
      </c>
      <c r="F51" s="71" t="s">
        <v>2323</v>
      </c>
      <c r="G51" s="72" t="s">
        <v>2086</v>
      </c>
      <c r="H51" s="86" t="s">
        <v>2323</v>
      </c>
      <c r="I51" s="71" t="s">
        <v>1423</v>
      </c>
      <c r="J51" s="72" t="s">
        <v>173</v>
      </c>
      <c r="K51" s="71" t="s">
        <v>1821</v>
      </c>
      <c r="L51" s="77">
        <v>588.95505617977517</v>
      </c>
      <c r="M51" s="78" t="s">
        <v>1302</v>
      </c>
      <c r="N51" s="79" t="s">
        <v>4090</v>
      </c>
    </row>
    <row r="52" spans="2:14" x14ac:dyDescent="0.35">
      <c r="B52" s="91" t="s">
        <v>2087</v>
      </c>
      <c r="C52" s="71" t="s">
        <v>1917</v>
      </c>
      <c r="D52" s="72" t="s">
        <v>1918</v>
      </c>
      <c r="E52" s="71" t="s">
        <v>347</v>
      </c>
      <c r="F52" s="71" t="s">
        <v>2323</v>
      </c>
      <c r="G52" s="72" t="s">
        <v>2087</v>
      </c>
      <c r="H52" s="86" t="s">
        <v>2323</v>
      </c>
      <c r="I52" s="71" t="s">
        <v>1425</v>
      </c>
      <c r="J52" s="72" t="s">
        <v>170</v>
      </c>
      <c r="K52" s="71" t="s">
        <v>1821</v>
      </c>
      <c r="L52" s="77">
        <v>58.898876404494381</v>
      </c>
      <c r="M52" s="75" t="s">
        <v>1303</v>
      </c>
      <c r="N52" s="76" t="s">
        <v>1304</v>
      </c>
    </row>
    <row r="53" spans="2:14" x14ac:dyDescent="0.35">
      <c r="B53" s="91" t="s">
        <v>2088</v>
      </c>
      <c r="C53" s="71" t="s">
        <v>1917</v>
      </c>
      <c r="D53" s="72" t="s">
        <v>1918</v>
      </c>
      <c r="E53" s="71" t="s">
        <v>337</v>
      </c>
      <c r="F53" s="71" t="s">
        <v>2324</v>
      </c>
      <c r="G53" s="72" t="s">
        <v>2088</v>
      </c>
      <c r="H53" s="86" t="s">
        <v>2324</v>
      </c>
      <c r="I53" s="71" t="s">
        <v>1424</v>
      </c>
      <c r="J53" s="72" t="s">
        <v>170</v>
      </c>
      <c r="K53" s="71" t="s">
        <v>1821</v>
      </c>
      <c r="L53" s="77">
        <v>69.307116104868911</v>
      </c>
      <c r="M53" s="78" t="s">
        <v>1302</v>
      </c>
      <c r="N53" s="76" t="s">
        <v>1304</v>
      </c>
    </row>
    <row r="54" spans="2:14" x14ac:dyDescent="0.35">
      <c r="B54" s="91" t="s">
        <v>2089</v>
      </c>
      <c r="C54" s="71" t="s">
        <v>1917</v>
      </c>
      <c r="D54" s="72" t="s">
        <v>1918</v>
      </c>
      <c r="E54" s="71" t="s">
        <v>337</v>
      </c>
      <c r="F54" s="71" t="s">
        <v>2324</v>
      </c>
      <c r="G54" s="72" t="s">
        <v>2089</v>
      </c>
      <c r="H54" s="86" t="s">
        <v>2324</v>
      </c>
      <c r="I54" s="71" t="s">
        <v>1423</v>
      </c>
      <c r="J54" s="72" t="s">
        <v>173</v>
      </c>
      <c r="K54" s="71" t="s">
        <v>1821</v>
      </c>
      <c r="L54" s="77">
        <v>792.13483146067415</v>
      </c>
      <c r="M54" s="78" t="s">
        <v>1302</v>
      </c>
      <c r="N54" s="79" t="s">
        <v>4090</v>
      </c>
    </row>
    <row r="55" spans="2:14" x14ac:dyDescent="0.35">
      <c r="B55" s="91" t="s">
        <v>2090</v>
      </c>
      <c r="C55" s="71" t="s">
        <v>1917</v>
      </c>
      <c r="D55" s="72" t="s">
        <v>1918</v>
      </c>
      <c r="E55" s="71" t="s">
        <v>337</v>
      </c>
      <c r="F55" s="71" t="s">
        <v>2324</v>
      </c>
      <c r="G55" s="72" t="s">
        <v>2090</v>
      </c>
      <c r="H55" s="86" t="s">
        <v>2324</v>
      </c>
      <c r="I55" s="71" t="s">
        <v>1425</v>
      </c>
      <c r="J55" s="72" t="s">
        <v>170</v>
      </c>
      <c r="K55" s="71" t="s">
        <v>1821</v>
      </c>
      <c r="L55" s="77">
        <v>79.213483146067418</v>
      </c>
      <c r="M55" s="75" t="s">
        <v>1303</v>
      </c>
      <c r="N55" s="76" t="s">
        <v>1304</v>
      </c>
    </row>
    <row r="56" spans="2:14" x14ac:dyDescent="0.35">
      <c r="B56" s="91" t="s">
        <v>2091</v>
      </c>
      <c r="C56" s="71" t="s">
        <v>2384</v>
      </c>
      <c r="D56" s="72" t="s">
        <v>2325</v>
      </c>
      <c r="E56" s="71" t="s">
        <v>33</v>
      </c>
      <c r="F56" s="71" t="s">
        <v>4238</v>
      </c>
      <c r="G56" s="72" t="s">
        <v>2091</v>
      </c>
      <c r="H56" s="86" t="s">
        <v>2326</v>
      </c>
      <c r="I56" s="71" t="s">
        <v>1424</v>
      </c>
      <c r="J56" s="72" t="s">
        <v>170</v>
      </c>
      <c r="K56" s="71" t="s">
        <v>1821</v>
      </c>
      <c r="L56" s="77">
        <v>19.797752808988765</v>
      </c>
      <c r="M56" s="78" t="s">
        <v>1302</v>
      </c>
      <c r="N56" s="76" t="s">
        <v>1304</v>
      </c>
    </row>
    <row r="57" spans="2:14" x14ac:dyDescent="0.35">
      <c r="B57" s="91" t="s">
        <v>2092</v>
      </c>
      <c r="C57" s="71" t="s">
        <v>2384</v>
      </c>
      <c r="D57" s="72" t="s">
        <v>2325</v>
      </c>
      <c r="E57" s="71" t="s">
        <v>33</v>
      </c>
      <c r="F57" s="71" t="s">
        <v>4238</v>
      </c>
      <c r="G57" s="72" t="s">
        <v>2092</v>
      </c>
      <c r="H57" s="86" t="s">
        <v>2326</v>
      </c>
      <c r="I57" s="71" t="s">
        <v>1423</v>
      </c>
      <c r="J57" s="72" t="s">
        <v>173</v>
      </c>
      <c r="K57" s="71" t="s">
        <v>1821</v>
      </c>
      <c r="L57" s="77">
        <v>226.32584269662922</v>
      </c>
      <c r="M57" s="78" t="s">
        <v>1302</v>
      </c>
      <c r="N57" s="79" t="s">
        <v>4090</v>
      </c>
    </row>
    <row r="58" spans="2:14" x14ac:dyDescent="0.35">
      <c r="B58" s="91" t="s">
        <v>2093</v>
      </c>
      <c r="C58" s="71" t="s">
        <v>2384</v>
      </c>
      <c r="D58" s="72" t="s">
        <v>2325</v>
      </c>
      <c r="E58" s="71" t="s">
        <v>33</v>
      </c>
      <c r="F58" s="71" t="s">
        <v>4238</v>
      </c>
      <c r="G58" s="72" t="s">
        <v>2093</v>
      </c>
      <c r="H58" s="86" t="s">
        <v>2326</v>
      </c>
      <c r="I58" s="71" t="s">
        <v>1425</v>
      </c>
      <c r="J58" s="72" t="s">
        <v>170</v>
      </c>
      <c r="K58" s="71" t="s">
        <v>1821</v>
      </c>
      <c r="L58" s="77">
        <v>22.640449438202246</v>
      </c>
      <c r="M58" s="75" t="s">
        <v>1303</v>
      </c>
      <c r="N58" s="76" t="s">
        <v>1304</v>
      </c>
    </row>
    <row r="59" spans="2:14" x14ac:dyDescent="0.35">
      <c r="B59" s="91" t="s">
        <v>1923</v>
      </c>
      <c r="C59" s="71" t="s">
        <v>1921</v>
      </c>
      <c r="D59" s="72" t="s">
        <v>1922</v>
      </c>
      <c r="E59" s="71" t="s">
        <v>367</v>
      </c>
      <c r="F59" s="71" t="s">
        <v>4239</v>
      </c>
      <c r="G59" s="72" t="s">
        <v>1923</v>
      </c>
      <c r="H59" s="80" t="s">
        <v>1924</v>
      </c>
      <c r="I59" s="71" t="s">
        <v>1424</v>
      </c>
      <c r="J59" s="72" t="s">
        <v>170</v>
      </c>
      <c r="K59" s="71" t="s">
        <v>1821</v>
      </c>
      <c r="L59" s="77">
        <v>21.271535580524347</v>
      </c>
      <c r="M59" s="78" t="s">
        <v>1302</v>
      </c>
      <c r="N59" s="76" t="s">
        <v>1304</v>
      </c>
    </row>
    <row r="60" spans="2:14" x14ac:dyDescent="0.35">
      <c r="B60" s="91" t="s">
        <v>1925</v>
      </c>
      <c r="C60" s="71" t="s">
        <v>1921</v>
      </c>
      <c r="D60" s="72" t="s">
        <v>1922</v>
      </c>
      <c r="E60" s="71" t="s">
        <v>367</v>
      </c>
      <c r="F60" s="71" t="s">
        <v>4239</v>
      </c>
      <c r="G60" s="72" t="s">
        <v>1925</v>
      </c>
      <c r="H60" s="86" t="s">
        <v>1924</v>
      </c>
      <c r="I60" s="71" t="s">
        <v>1423</v>
      </c>
      <c r="J60" s="72" t="s">
        <v>173</v>
      </c>
      <c r="K60" s="71" t="s">
        <v>1821</v>
      </c>
      <c r="L60" s="77">
        <v>243.04494382022472</v>
      </c>
      <c r="M60" s="78" t="s">
        <v>1302</v>
      </c>
      <c r="N60" s="79" t="s">
        <v>4090</v>
      </c>
    </row>
    <row r="61" spans="2:14" x14ac:dyDescent="0.35">
      <c r="B61" s="91" t="s">
        <v>2094</v>
      </c>
      <c r="C61" s="71" t="s">
        <v>1921</v>
      </c>
      <c r="D61" s="72" t="s">
        <v>1922</v>
      </c>
      <c r="E61" s="71" t="s">
        <v>367</v>
      </c>
      <c r="F61" s="71" t="s">
        <v>4239</v>
      </c>
      <c r="G61" s="72" t="s">
        <v>2094</v>
      </c>
      <c r="H61" s="86" t="s">
        <v>1924</v>
      </c>
      <c r="I61" s="71" t="s">
        <v>1425</v>
      </c>
      <c r="J61" s="72" t="s">
        <v>170</v>
      </c>
      <c r="K61" s="71" t="s">
        <v>1821</v>
      </c>
      <c r="L61" s="77">
        <v>24.303370786516851</v>
      </c>
      <c r="M61" s="75" t="s">
        <v>1303</v>
      </c>
      <c r="N61" s="76" t="s">
        <v>1304</v>
      </c>
    </row>
    <row r="62" spans="2:14" x14ac:dyDescent="0.35">
      <c r="B62" s="91" t="s">
        <v>2095</v>
      </c>
      <c r="C62" s="71" t="s">
        <v>503</v>
      </c>
      <c r="D62" s="72" t="s">
        <v>504</v>
      </c>
      <c r="E62" s="71" t="s">
        <v>1881</v>
      </c>
      <c r="F62" s="71" t="s">
        <v>2788</v>
      </c>
      <c r="G62" s="72" t="s">
        <v>2095</v>
      </c>
      <c r="H62" s="80" t="s">
        <v>2327</v>
      </c>
      <c r="I62" s="71" t="s">
        <v>1424</v>
      </c>
      <c r="J62" s="72" t="s">
        <v>170</v>
      </c>
      <c r="K62" s="71" t="s">
        <v>1821</v>
      </c>
      <c r="L62" s="77">
        <v>11.25187265917603</v>
      </c>
      <c r="M62" s="78" t="s">
        <v>1302</v>
      </c>
      <c r="N62" s="76" t="s">
        <v>1304</v>
      </c>
    </row>
    <row r="63" spans="2:14" x14ac:dyDescent="0.35">
      <c r="B63" s="91" t="s">
        <v>2096</v>
      </c>
      <c r="C63" s="71" t="s">
        <v>503</v>
      </c>
      <c r="D63" s="72" t="s">
        <v>504</v>
      </c>
      <c r="E63" s="71" t="s">
        <v>1881</v>
      </c>
      <c r="F63" s="71" t="s">
        <v>2788</v>
      </c>
      <c r="G63" s="72" t="s">
        <v>2096</v>
      </c>
      <c r="H63" s="86" t="s">
        <v>2327</v>
      </c>
      <c r="I63" s="71" t="s">
        <v>1423</v>
      </c>
      <c r="J63" s="72" t="s">
        <v>173</v>
      </c>
      <c r="K63" s="71" t="s">
        <v>1821</v>
      </c>
      <c r="L63" s="77">
        <v>128.59550561797752</v>
      </c>
      <c r="M63" s="78" t="s">
        <v>1302</v>
      </c>
      <c r="N63" s="79" t="s">
        <v>4090</v>
      </c>
    </row>
    <row r="64" spans="2:14" x14ac:dyDescent="0.35">
      <c r="B64" s="91" t="s">
        <v>2097</v>
      </c>
      <c r="C64" s="71" t="s">
        <v>503</v>
      </c>
      <c r="D64" s="72" t="s">
        <v>504</v>
      </c>
      <c r="E64" s="71" t="s">
        <v>1881</v>
      </c>
      <c r="F64" s="71" t="s">
        <v>2788</v>
      </c>
      <c r="G64" s="72" t="s">
        <v>2097</v>
      </c>
      <c r="H64" s="86" t="s">
        <v>2327</v>
      </c>
      <c r="I64" s="71" t="s">
        <v>1425</v>
      </c>
      <c r="J64" s="72" t="s">
        <v>170</v>
      </c>
      <c r="K64" s="71" t="s">
        <v>1821</v>
      </c>
      <c r="L64" s="77">
        <v>12.865168539325841</v>
      </c>
      <c r="M64" s="75" t="s">
        <v>1303</v>
      </c>
      <c r="N64" s="76" t="s">
        <v>1304</v>
      </c>
    </row>
    <row r="65" spans="2:14" x14ac:dyDescent="0.35">
      <c r="B65" s="91" t="s">
        <v>2098</v>
      </c>
      <c r="C65" s="71" t="s">
        <v>503</v>
      </c>
      <c r="D65" s="72" t="s">
        <v>504</v>
      </c>
      <c r="E65" s="71" t="s">
        <v>1806</v>
      </c>
      <c r="F65" s="71" t="s">
        <v>2789</v>
      </c>
      <c r="G65" s="72" t="s">
        <v>2098</v>
      </c>
      <c r="H65" s="86" t="s">
        <v>2328</v>
      </c>
      <c r="I65" s="71" t="s">
        <v>1424</v>
      </c>
      <c r="J65" s="72" t="s">
        <v>170</v>
      </c>
      <c r="K65" s="71" t="s">
        <v>1821</v>
      </c>
      <c r="L65" s="77">
        <v>14.519662921348313</v>
      </c>
      <c r="M65" s="78" t="s">
        <v>1302</v>
      </c>
      <c r="N65" s="76" t="s">
        <v>1304</v>
      </c>
    </row>
    <row r="66" spans="2:14" x14ac:dyDescent="0.35">
      <c r="B66" s="91" t="s">
        <v>2099</v>
      </c>
      <c r="C66" s="71" t="s">
        <v>503</v>
      </c>
      <c r="D66" s="72" t="s">
        <v>504</v>
      </c>
      <c r="E66" s="71" t="s">
        <v>1806</v>
      </c>
      <c r="F66" s="71" t="s">
        <v>2789</v>
      </c>
      <c r="G66" s="72" t="s">
        <v>2099</v>
      </c>
      <c r="H66" s="86" t="s">
        <v>2328</v>
      </c>
      <c r="I66" s="71" t="s">
        <v>1423</v>
      </c>
      <c r="J66" s="72" t="s">
        <v>173</v>
      </c>
      <c r="K66" s="71" t="s">
        <v>1821</v>
      </c>
      <c r="L66" s="77">
        <v>165.88764044943818</v>
      </c>
      <c r="M66" s="78" t="s">
        <v>1302</v>
      </c>
      <c r="N66" s="79" t="s">
        <v>4090</v>
      </c>
    </row>
    <row r="67" spans="2:14" x14ac:dyDescent="0.35">
      <c r="B67" s="91" t="s">
        <v>2100</v>
      </c>
      <c r="C67" s="71" t="s">
        <v>503</v>
      </c>
      <c r="D67" s="72" t="s">
        <v>504</v>
      </c>
      <c r="E67" s="71" t="s">
        <v>1806</v>
      </c>
      <c r="F67" s="71" t="s">
        <v>2789</v>
      </c>
      <c r="G67" s="72" t="s">
        <v>2100</v>
      </c>
      <c r="H67" s="86" t="s">
        <v>2328</v>
      </c>
      <c r="I67" s="71" t="s">
        <v>1425</v>
      </c>
      <c r="J67" s="72" t="s">
        <v>170</v>
      </c>
      <c r="K67" s="71" t="s">
        <v>1821</v>
      </c>
      <c r="L67" s="77">
        <v>16.584269662921347</v>
      </c>
      <c r="M67" s="75" t="s">
        <v>1303</v>
      </c>
      <c r="N67" s="76" t="s">
        <v>1304</v>
      </c>
    </row>
    <row r="68" spans="2:14" x14ac:dyDescent="0.35">
      <c r="B68" s="91" t="s">
        <v>1926</v>
      </c>
      <c r="C68" s="71" t="s">
        <v>508</v>
      </c>
      <c r="D68" s="72" t="s">
        <v>509</v>
      </c>
      <c r="E68" s="71" t="s">
        <v>1854</v>
      </c>
      <c r="F68" s="71" t="s">
        <v>1927</v>
      </c>
      <c r="G68" s="72" t="s">
        <v>1926</v>
      </c>
      <c r="H68" s="80" t="s">
        <v>1927</v>
      </c>
      <c r="I68" s="71" t="s">
        <v>1424</v>
      </c>
      <c r="J68" s="72" t="s">
        <v>170</v>
      </c>
      <c r="K68" s="71" t="s">
        <v>1821</v>
      </c>
      <c r="L68" s="77">
        <v>9.6713483146067425</v>
      </c>
      <c r="M68" s="78" t="s">
        <v>1302</v>
      </c>
      <c r="N68" s="76" t="s">
        <v>1304</v>
      </c>
    </row>
    <row r="69" spans="2:14" x14ac:dyDescent="0.35">
      <c r="B69" s="91" t="s">
        <v>1928</v>
      </c>
      <c r="C69" s="71" t="s">
        <v>508</v>
      </c>
      <c r="D69" s="72" t="s">
        <v>509</v>
      </c>
      <c r="E69" s="71" t="s">
        <v>1854</v>
      </c>
      <c r="F69" s="71" t="s">
        <v>1927</v>
      </c>
      <c r="G69" s="72" t="s">
        <v>1928</v>
      </c>
      <c r="H69" s="86" t="s">
        <v>1927</v>
      </c>
      <c r="I69" s="71" t="s">
        <v>1423</v>
      </c>
      <c r="J69" s="72" t="s">
        <v>173</v>
      </c>
      <c r="K69" s="71" t="s">
        <v>1821</v>
      </c>
      <c r="L69" s="77">
        <v>110.59550561797754</v>
      </c>
      <c r="M69" s="78" t="s">
        <v>1302</v>
      </c>
      <c r="N69" s="79" t="s">
        <v>4090</v>
      </c>
    </row>
    <row r="70" spans="2:14" x14ac:dyDescent="0.35">
      <c r="B70" s="91" t="s">
        <v>2101</v>
      </c>
      <c r="C70" s="71" t="s">
        <v>508</v>
      </c>
      <c r="D70" s="72" t="s">
        <v>509</v>
      </c>
      <c r="E70" s="71" t="s">
        <v>1854</v>
      </c>
      <c r="F70" s="71" t="s">
        <v>1927</v>
      </c>
      <c r="G70" s="72" t="s">
        <v>2101</v>
      </c>
      <c r="H70" s="86" t="s">
        <v>1927</v>
      </c>
      <c r="I70" s="71" t="s">
        <v>1425</v>
      </c>
      <c r="J70" s="72" t="s">
        <v>170</v>
      </c>
      <c r="K70" s="71" t="s">
        <v>1821</v>
      </c>
      <c r="L70" s="77">
        <v>11.056179775280899</v>
      </c>
      <c r="M70" s="75" t="s">
        <v>1303</v>
      </c>
      <c r="N70" s="76" t="s">
        <v>1304</v>
      </c>
    </row>
    <row r="71" spans="2:14" x14ac:dyDescent="0.35">
      <c r="B71" s="91" t="s">
        <v>2102</v>
      </c>
      <c r="C71" s="71" t="s">
        <v>571</v>
      </c>
      <c r="D71" s="72" t="s">
        <v>572</v>
      </c>
      <c r="E71" s="71" t="s">
        <v>381</v>
      </c>
      <c r="F71" s="71" t="s">
        <v>2329</v>
      </c>
      <c r="G71" s="72" t="s">
        <v>2102</v>
      </c>
      <c r="H71" s="80" t="s">
        <v>2329</v>
      </c>
      <c r="I71" s="71" t="s">
        <v>1424</v>
      </c>
      <c r="J71" s="72" t="s">
        <v>170</v>
      </c>
      <c r="K71" s="71" t="s">
        <v>1821</v>
      </c>
      <c r="L71" s="77">
        <v>12.940074906367039</v>
      </c>
      <c r="M71" s="78" t="s">
        <v>1302</v>
      </c>
      <c r="N71" s="76" t="s">
        <v>1304</v>
      </c>
    </row>
    <row r="72" spans="2:14" x14ac:dyDescent="0.35">
      <c r="B72" s="91" t="s">
        <v>2103</v>
      </c>
      <c r="C72" s="71" t="s">
        <v>571</v>
      </c>
      <c r="D72" s="72" t="s">
        <v>572</v>
      </c>
      <c r="E72" s="71" t="s">
        <v>381</v>
      </c>
      <c r="F72" s="71" t="s">
        <v>2329</v>
      </c>
      <c r="G72" s="72" t="s">
        <v>2103</v>
      </c>
      <c r="H72" s="86" t="s">
        <v>2329</v>
      </c>
      <c r="I72" s="71" t="s">
        <v>1423</v>
      </c>
      <c r="J72" s="72" t="s">
        <v>173</v>
      </c>
      <c r="K72" s="71" t="s">
        <v>1821</v>
      </c>
      <c r="L72" s="77">
        <v>147.87640449438203</v>
      </c>
      <c r="M72" s="78" t="s">
        <v>1302</v>
      </c>
      <c r="N72" s="79" t="s">
        <v>4090</v>
      </c>
    </row>
    <row r="73" spans="2:14" x14ac:dyDescent="0.35">
      <c r="B73" s="91" t="s">
        <v>2104</v>
      </c>
      <c r="C73" s="71" t="s">
        <v>571</v>
      </c>
      <c r="D73" s="72" t="s">
        <v>572</v>
      </c>
      <c r="E73" s="71" t="s">
        <v>381</v>
      </c>
      <c r="F73" s="71" t="s">
        <v>2329</v>
      </c>
      <c r="G73" s="72" t="s">
        <v>2104</v>
      </c>
      <c r="H73" s="86" t="s">
        <v>2329</v>
      </c>
      <c r="I73" s="71" t="s">
        <v>1425</v>
      </c>
      <c r="J73" s="72" t="s">
        <v>170</v>
      </c>
      <c r="K73" s="71" t="s">
        <v>1821</v>
      </c>
      <c r="L73" s="77">
        <v>14.786516853932584</v>
      </c>
      <c r="M73" s="75" t="s">
        <v>1303</v>
      </c>
      <c r="N73" s="76" t="s">
        <v>1304</v>
      </c>
    </row>
    <row r="74" spans="2:14" x14ac:dyDescent="0.35">
      <c r="B74" s="91" t="s">
        <v>2105</v>
      </c>
      <c r="C74" s="71" t="s">
        <v>2052</v>
      </c>
      <c r="D74" s="72" t="s">
        <v>2053</v>
      </c>
      <c r="E74" s="71" t="s">
        <v>376</v>
      </c>
      <c r="F74" s="71" t="s">
        <v>2330</v>
      </c>
      <c r="G74" s="72" t="s">
        <v>2105</v>
      </c>
      <c r="H74" s="80" t="s">
        <v>2330</v>
      </c>
      <c r="I74" s="71" t="s">
        <v>1423</v>
      </c>
      <c r="J74" s="72" t="s">
        <v>173</v>
      </c>
      <c r="K74" s="71" t="s">
        <v>1821</v>
      </c>
      <c r="L74" s="77">
        <v>1524.6516853932585</v>
      </c>
      <c r="M74" s="78" t="s">
        <v>1302</v>
      </c>
      <c r="N74" s="79" t="s">
        <v>4090</v>
      </c>
    </row>
    <row r="75" spans="2:14" x14ac:dyDescent="0.35">
      <c r="B75" s="91" t="s">
        <v>2106</v>
      </c>
      <c r="C75" s="71" t="s">
        <v>1257</v>
      </c>
      <c r="D75" s="72" t="s">
        <v>1258</v>
      </c>
      <c r="E75" s="71" t="s">
        <v>272</v>
      </c>
      <c r="F75" s="71" t="s">
        <v>2331</v>
      </c>
      <c r="G75" s="72" t="s">
        <v>2106</v>
      </c>
      <c r="H75" s="80" t="s">
        <v>2331</v>
      </c>
      <c r="I75" s="71" t="s">
        <v>1424</v>
      </c>
      <c r="J75" s="72" t="s">
        <v>170</v>
      </c>
      <c r="K75" s="71" t="s">
        <v>1821</v>
      </c>
      <c r="L75" s="77">
        <v>4.5009363295880149</v>
      </c>
      <c r="M75" s="78" t="s">
        <v>1302</v>
      </c>
      <c r="N75" s="76" t="s">
        <v>1304</v>
      </c>
    </row>
    <row r="76" spans="2:14" x14ac:dyDescent="0.35">
      <c r="B76" s="91" t="s">
        <v>2107</v>
      </c>
      <c r="C76" s="71" t="s">
        <v>1257</v>
      </c>
      <c r="D76" s="72" t="s">
        <v>1258</v>
      </c>
      <c r="E76" s="71" t="s">
        <v>272</v>
      </c>
      <c r="F76" s="71" t="s">
        <v>2331</v>
      </c>
      <c r="G76" s="72" t="s">
        <v>2107</v>
      </c>
      <c r="H76" s="86" t="s">
        <v>2331</v>
      </c>
      <c r="I76" s="71" t="s">
        <v>1423</v>
      </c>
      <c r="J76" s="72" t="s">
        <v>173</v>
      </c>
      <c r="K76" s="71" t="s">
        <v>1821</v>
      </c>
      <c r="L76" s="77">
        <v>51.438202247191015</v>
      </c>
      <c r="M76" s="78" t="s">
        <v>1302</v>
      </c>
      <c r="N76" s="79" t="s">
        <v>4090</v>
      </c>
    </row>
    <row r="77" spans="2:14" x14ac:dyDescent="0.35">
      <c r="B77" s="91" t="s">
        <v>2108</v>
      </c>
      <c r="C77" s="71" t="s">
        <v>1257</v>
      </c>
      <c r="D77" s="72" t="s">
        <v>1258</v>
      </c>
      <c r="E77" s="71" t="s">
        <v>262</v>
      </c>
      <c r="F77" s="71" t="s">
        <v>2332</v>
      </c>
      <c r="G77" s="72" t="s">
        <v>2108</v>
      </c>
      <c r="H77" s="86" t="s">
        <v>2332</v>
      </c>
      <c r="I77" s="71" t="s">
        <v>1424</v>
      </c>
      <c r="J77" s="72" t="s">
        <v>170</v>
      </c>
      <c r="K77" s="71" t="s">
        <v>1821</v>
      </c>
      <c r="L77" s="77">
        <v>4.5009363295880149</v>
      </c>
      <c r="M77" s="78" t="s">
        <v>1302</v>
      </c>
      <c r="N77" s="76" t="s">
        <v>1304</v>
      </c>
    </row>
    <row r="78" spans="2:14" x14ac:dyDescent="0.35">
      <c r="B78" s="91" t="s">
        <v>2109</v>
      </c>
      <c r="C78" s="71" t="s">
        <v>1257</v>
      </c>
      <c r="D78" s="72" t="s">
        <v>1258</v>
      </c>
      <c r="E78" s="71" t="s">
        <v>262</v>
      </c>
      <c r="F78" s="71" t="s">
        <v>2332</v>
      </c>
      <c r="G78" s="72" t="s">
        <v>2109</v>
      </c>
      <c r="H78" s="86" t="s">
        <v>2332</v>
      </c>
      <c r="I78" s="71" t="s">
        <v>1423</v>
      </c>
      <c r="J78" s="72" t="s">
        <v>173</v>
      </c>
      <c r="K78" s="71" t="s">
        <v>1821</v>
      </c>
      <c r="L78" s="77">
        <v>51.438202247191015</v>
      </c>
      <c r="M78" s="78" t="s">
        <v>1302</v>
      </c>
      <c r="N78" s="79" t="s">
        <v>4090</v>
      </c>
    </row>
    <row r="79" spans="2:14" x14ac:dyDescent="0.35">
      <c r="B79" s="91" t="s">
        <v>2110</v>
      </c>
      <c r="C79" s="71" t="s">
        <v>1257</v>
      </c>
      <c r="D79" s="72" t="s">
        <v>1258</v>
      </c>
      <c r="E79" s="71" t="s">
        <v>262</v>
      </c>
      <c r="F79" s="71" t="s">
        <v>2332</v>
      </c>
      <c r="G79" s="72" t="s">
        <v>2110</v>
      </c>
      <c r="H79" s="86" t="s">
        <v>2332</v>
      </c>
      <c r="I79" s="71" t="s">
        <v>1425</v>
      </c>
      <c r="J79" s="72" t="s">
        <v>170</v>
      </c>
      <c r="K79" s="71" t="s">
        <v>1821</v>
      </c>
      <c r="L79" s="77">
        <v>5.1460674157303368</v>
      </c>
      <c r="M79" s="75" t="s">
        <v>1303</v>
      </c>
      <c r="N79" s="76" t="s">
        <v>1304</v>
      </c>
    </row>
    <row r="80" spans="2:14" x14ac:dyDescent="0.35">
      <c r="B80" s="91" t="s">
        <v>1929</v>
      </c>
      <c r="C80" s="71" t="s">
        <v>611</v>
      </c>
      <c r="D80" s="72" t="s">
        <v>610</v>
      </c>
      <c r="E80" s="71" t="s">
        <v>108</v>
      </c>
      <c r="F80" s="71" t="s">
        <v>2333</v>
      </c>
      <c r="G80" s="72" t="s">
        <v>1929</v>
      </c>
      <c r="H80" s="86" t="s">
        <v>2333</v>
      </c>
      <c r="I80" s="71" t="s">
        <v>1424</v>
      </c>
      <c r="J80" s="72" t="s">
        <v>170</v>
      </c>
      <c r="K80" s="71" t="s">
        <v>1821</v>
      </c>
      <c r="L80" s="77">
        <v>3.8305243445692878</v>
      </c>
      <c r="M80" s="78" t="s">
        <v>1302</v>
      </c>
      <c r="N80" s="76" t="s">
        <v>1304</v>
      </c>
    </row>
    <row r="81" spans="2:14" x14ac:dyDescent="0.35">
      <c r="B81" s="91" t="s">
        <v>1930</v>
      </c>
      <c r="C81" s="71" t="s">
        <v>611</v>
      </c>
      <c r="D81" s="72" t="s">
        <v>610</v>
      </c>
      <c r="E81" s="71" t="s">
        <v>108</v>
      </c>
      <c r="F81" s="71" t="s">
        <v>2333</v>
      </c>
      <c r="G81" s="72" t="s">
        <v>1930</v>
      </c>
      <c r="H81" s="86" t="s">
        <v>2333</v>
      </c>
      <c r="I81" s="71" t="s">
        <v>1423</v>
      </c>
      <c r="J81" s="72" t="s">
        <v>173</v>
      </c>
      <c r="K81" s="71" t="s">
        <v>1821</v>
      </c>
      <c r="L81" s="77">
        <v>43.730337078651687</v>
      </c>
      <c r="M81" s="78" t="s">
        <v>1302</v>
      </c>
      <c r="N81" s="79" t="s">
        <v>4090</v>
      </c>
    </row>
    <row r="82" spans="2:14" x14ac:dyDescent="0.35">
      <c r="B82" s="91" t="s">
        <v>2111</v>
      </c>
      <c r="C82" s="71" t="s">
        <v>611</v>
      </c>
      <c r="D82" s="72" t="s">
        <v>610</v>
      </c>
      <c r="E82" s="71" t="s">
        <v>108</v>
      </c>
      <c r="F82" s="71" t="s">
        <v>2333</v>
      </c>
      <c r="G82" s="72" t="s">
        <v>2111</v>
      </c>
      <c r="H82" s="86" t="s">
        <v>2333</v>
      </c>
      <c r="I82" s="71" t="s">
        <v>1425</v>
      </c>
      <c r="J82" s="72" t="s">
        <v>170</v>
      </c>
      <c r="K82" s="71" t="s">
        <v>1821</v>
      </c>
      <c r="L82" s="77">
        <v>4.3707865168539328</v>
      </c>
      <c r="M82" s="75" t="s">
        <v>1303</v>
      </c>
      <c r="N82" s="76" t="s">
        <v>1304</v>
      </c>
    </row>
    <row r="83" spans="2:14" x14ac:dyDescent="0.35">
      <c r="B83" s="91" t="s">
        <v>2112</v>
      </c>
      <c r="C83" s="71" t="s">
        <v>615</v>
      </c>
      <c r="D83" s="72" t="s">
        <v>616</v>
      </c>
      <c r="E83" s="71" t="s">
        <v>252</v>
      </c>
      <c r="F83" s="71" t="s">
        <v>1932</v>
      </c>
      <c r="G83" s="72" t="s">
        <v>2112</v>
      </c>
      <c r="H83" s="80" t="s">
        <v>1932</v>
      </c>
      <c r="I83" s="71" t="s">
        <v>1425</v>
      </c>
      <c r="J83" s="72" t="s">
        <v>170</v>
      </c>
      <c r="K83" s="71" t="s">
        <v>1821</v>
      </c>
      <c r="L83" s="77">
        <v>18.516853932584269</v>
      </c>
      <c r="M83" s="75" t="s">
        <v>1303</v>
      </c>
      <c r="N83" s="76" t="s">
        <v>1304</v>
      </c>
    </row>
    <row r="84" spans="2:14" x14ac:dyDescent="0.35">
      <c r="B84" s="91" t="s">
        <v>1933</v>
      </c>
      <c r="C84" s="71" t="s">
        <v>615</v>
      </c>
      <c r="D84" s="72" t="s">
        <v>616</v>
      </c>
      <c r="E84" s="71" t="s">
        <v>252</v>
      </c>
      <c r="F84" s="71" t="s">
        <v>1932</v>
      </c>
      <c r="G84" s="72" t="s">
        <v>1933</v>
      </c>
      <c r="H84" s="86" t="s">
        <v>1932</v>
      </c>
      <c r="I84" s="71" t="s">
        <v>1423</v>
      </c>
      <c r="J84" s="72" t="s">
        <v>173</v>
      </c>
      <c r="K84" s="71" t="s">
        <v>1821</v>
      </c>
      <c r="L84" s="77">
        <v>185.16853932584272</v>
      </c>
      <c r="M84" s="78" t="s">
        <v>1302</v>
      </c>
      <c r="N84" s="79" t="s">
        <v>4090</v>
      </c>
    </row>
    <row r="85" spans="2:14" x14ac:dyDescent="0.35">
      <c r="B85" s="91" t="s">
        <v>1931</v>
      </c>
      <c r="C85" s="71" t="s">
        <v>615</v>
      </c>
      <c r="D85" s="72" t="s">
        <v>616</v>
      </c>
      <c r="E85" s="71" t="s">
        <v>252</v>
      </c>
      <c r="F85" s="71" t="s">
        <v>1932</v>
      </c>
      <c r="G85" s="72" t="s">
        <v>1931</v>
      </c>
      <c r="H85" s="86" t="s">
        <v>1932</v>
      </c>
      <c r="I85" s="71" t="s">
        <v>1424</v>
      </c>
      <c r="J85" s="72" t="s">
        <v>170</v>
      </c>
      <c r="K85" s="71" t="s">
        <v>1821</v>
      </c>
      <c r="L85" s="77">
        <v>16.207865168539325</v>
      </c>
      <c r="M85" s="78" t="s">
        <v>1302</v>
      </c>
      <c r="N85" s="76" t="s">
        <v>1304</v>
      </c>
    </row>
    <row r="86" spans="2:14" x14ac:dyDescent="0.35">
      <c r="B86" s="91" t="s">
        <v>2113</v>
      </c>
      <c r="C86" s="71" t="s">
        <v>623</v>
      </c>
      <c r="D86" s="72" t="s">
        <v>624</v>
      </c>
      <c r="E86" s="71" t="s">
        <v>282</v>
      </c>
      <c r="F86" s="71" t="s">
        <v>2334</v>
      </c>
      <c r="G86" s="72" t="s">
        <v>2113</v>
      </c>
      <c r="H86" s="80" t="s">
        <v>2334</v>
      </c>
      <c r="I86" s="71" t="s">
        <v>1424</v>
      </c>
      <c r="J86" s="72" t="s">
        <v>170</v>
      </c>
      <c r="K86" s="71" t="s">
        <v>1821</v>
      </c>
      <c r="L86" s="77">
        <v>7.0861423220973796</v>
      </c>
      <c r="M86" s="78" t="s">
        <v>1302</v>
      </c>
      <c r="N86" s="76" t="s">
        <v>1304</v>
      </c>
    </row>
    <row r="87" spans="2:14" x14ac:dyDescent="0.35">
      <c r="B87" s="91" t="s">
        <v>2114</v>
      </c>
      <c r="C87" s="71" t="s">
        <v>623</v>
      </c>
      <c r="D87" s="72" t="s">
        <v>624</v>
      </c>
      <c r="E87" s="71" t="s">
        <v>282</v>
      </c>
      <c r="F87" s="71" t="s">
        <v>2334</v>
      </c>
      <c r="G87" s="72" t="s">
        <v>2114</v>
      </c>
      <c r="H87" s="86" t="s">
        <v>2334</v>
      </c>
      <c r="I87" s="71" t="s">
        <v>1423</v>
      </c>
      <c r="J87" s="72" t="s">
        <v>173</v>
      </c>
      <c r="K87" s="71" t="s">
        <v>1821</v>
      </c>
      <c r="L87" s="77">
        <v>81.022471910112358</v>
      </c>
      <c r="M87" s="78" t="s">
        <v>1302</v>
      </c>
      <c r="N87" s="79" t="s">
        <v>4090</v>
      </c>
    </row>
    <row r="88" spans="2:14" x14ac:dyDescent="0.35">
      <c r="B88" s="91" t="s">
        <v>2115</v>
      </c>
      <c r="C88" s="71" t="s">
        <v>623</v>
      </c>
      <c r="D88" s="72" t="s">
        <v>624</v>
      </c>
      <c r="E88" s="71" t="s">
        <v>282</v>
      </c>
      <c r="F88" s="71" t="s">
        <v>2334</v>
      </c>
      <c r="G88" s="72" t="s">
        <v>2115</v>
      </c>
      <c r="H88" s="86" t="s">
        <v>2334</v>
      </c>
      <c r="I88" s="71" t="s">
        <v>1425</v>
      </c>
      <c r="J88" s="72" t="s">
        <v>170</v>
      </c>
      <c r="K88" s="71" t="s">
        <v>1821</v>
      </c>
      <c r="L88" s="77">
        <v>8.1011235955056176</v>
      </c>
      <c r="M88" s="75" t="s">
        <v>1303</v>
      </c>
      <c r="N88" s="76" t="s">
        <v>1304</v>
      </c>
    </row>
    <row r="89" spans="2:14" x14ac:dyDescent="0.35">
      <c r="B89" s="91" t="s">
        <v>2116</v>
      </c>
      <c r="C89" s="71" t="s">
        <v>623</v>
      </c>
      <c r="D89" s="72" t="s">
        <v>624</v>
      </c>
      <c r="E89" s="71" t="s">
        <v>272</v>
      </c>
      <c r="F89" s="71" t="s">
        <v>2335</v>
      </c>
      <c r="G89" s="72" t="s">
        <v>2116</v>
      </c>
      <c r="H89" s="86" t="s">
        <v>2335</v>
      </c>
      <c r="I89" s="71" t="s">
        <v>1424</v>
      </c>
      <c r="J89" s="72" t="s">
        <v>170</v>
      </c>
      <c r="K89" s="71" t="s">
        <v>1821</v>
      </c>
      <c r="L89" s="77">
        <v>7.0861423220973796</v>
      </c>
      <c r="M89" s="78" t="s">
        <v>1302</v>
      </c>
      <c r="N89" s="76" t="s">
        <v>1304</v>
      </c>
    </row>
    <row r="90" spans="2:14" x14ac:dyDescent="0.35">
      <c r="B90" s="91" t="s">
        <v>2117</v>
      </c>
      <c r="C90" s="71" t="s">
        <v>623</v>
      </c>
      <c r="D90" s="72" t="s">
        <v>624</v>
      </c>
      <c r="E90" s="71" t="s">
        <v>272</v>
      </c>
      <c r="F90" s="71" t="s">
        <v>2335</v>
      </c>
      <c r="G90" s="72" t="s">
        <v>2117</v>
      </c>
      <c r="H90" s="86" t="s">
        <v>2335</v>
      </c>
      <c r="I90" s="71" t="s">
        <v>1423</v>
      </c>
      <c r="J90" s="72" t="s">
        <v>173</v>
      </c>
      <c r="K90" s="71" t="s">
        <v>1821</v>
      </c>
      <c r="L90" s="77">
        <v>81.022471910112358</v>
      </c>
      <c r="M90" s="78" t="s">
        <v>1302</v>
      </c>
      <c r="N90" s="79" t="s">
        <v>4090</v>
      </c>
    </row>
    <row r="91" spans="2:14" x14ac:dyDescent="0.35">
      <c r="B91" s="91" t="s">
        <v>2118</v>
      </c>
      <c r="C91" s="71" t="s">
        <v>623</v>
      </c>
      <c r="D91" s="72" t="s">
        <v>624</v>
      </c>
      <c r="E91" s="71" t="s">
        <v>272</v>
      </c>
      <c r="F91" s="71" t="s">
        <v>2335</v>
      </c>
      <c r="G91" s="72" t="s">
        <v>2118</v>
      </c>
      <c r="H91" s="86" t="s">
        <v>2335</v>
      </c>
      <c r="I91" s="71" t="s">
        <v>1425</v>
      </c>
      <c r="J91" s="72" t="s">
        <v>170</v>
      </c>
      <c r="K91" s="71" t="s">
        <v>1821</v>
      </c>
      <c r="L91" s="77">
        <v>8.1011235955056176</v>
      </c>
      <c r="M91" s="75" t="s">
        <v>1303</v>
      </c>
      <c r="N91" s="76" t="s">
        <v>1304</v>
      </c>
    </row>
    <row r="92" spans="2:14" x14ac:dyDescent="0.35">
      <c r="B92" s="91" t="s">
        <v>1934</v>
      </c>
      <c r="C92" s="71" t="s">
        <v>628</v>
      </c>
      <c r="D92" s="72" t="s">
        <v>629</v>
      </c>
      <c r="E92" s="71" t="s">
        <v>252</v>
      </c>
      <c r="F92" s="71" t="s">
        <v>1935</v>
      </c>
      <c r="G92" s="72" t="s">
        <v>1934</v>
      </c>
      <c r="H92" s="86" t="s">
        <v>1935</v>
      </c>
      <c r="I92" s="71" t="s">
        <v>1424</v>
      </c>
      <c r="J92" s="72" t="s">
        <v>170</v>
      </c>
      <c r="K92" s="71" t="s">
        <v>1821</v>
      </c>
      <c r="L92" s="77">
        <v>9.0009363295880149</v>
      </c>
      <c r="M92" s="78" t="s">
        <v>1302</v>
      </c>
      <c r="N92" s="76" t="s">
        <v>1304</v>
      </c>
    </row>
    <row r="93" spans="2:14" x14ac:dyDescent="0.35">
      <c r="B93" s="91" t="s">
        <v>1936</v>
      </c>
      <c r="C93" s="71" t="s">
        <v>628</v>
      </c>
      <c r="D93" s="72" t="s">
        <v>629</v>
      </c>
      <c r="E93" s="71" t="s">
        <v>252</v>
      </c>
      <c r="F93" s="71" t="s">
        <v>1935</v>
      </c>
      <c r="G93" s="72" t="s">
        <v>1936</v>
      </c>
      <c r="H93" s="86" t="s">
        <v>1935</v>
      </c>
      <c r="I93" s="71" t="s">
        <v>1423</v>
      </c>
      <c r="J93" s="72" t="s">
        <v>173</v>
      </c>
      <c r="K93" s="71" t="s">
        <v>1821</v>
      </c>
      <c r="L93" s="77">
        <v>102.87640449438203</v>
      </c>
      <c r="M93" s="78" t="s">
        <v>1302</v>
      </c>
      <c r="N93" s="79" t="s">
        <v>4090</v>
      </c>
    </row>
    <row r="94" spans="2:14" x14ac:dyDescent="0.35">
      <c r="B94" s="91" t="s">
        <v>2119</v>
      </c>
      <c r="C94" s="71" t="s">
        <v>628</v>
      </c>
      <c r="D94" s="72" t="s">
        <v>629</v>
      </c>
      <c r="E94" s="71" t="s">
        <v>252</v>
      </c>
      <c r="F94" s="71" t="s">
        <v>1935</v>
      </c>
      <c r="G94" s="72" t="s">
        <v>2119</v>
      </c>
      <c r="H94" s="86" t="s">
        <v>1935</v>
      </c>
      <c r="I94" s="71" t="s">
        <v>1425</v>
      </c>
      <c r="J94" s="72" t="s">
        <v>170</v>
      </c>
      <c r="K94" s="71" t="s">
        <v>1821</v>
      </c>
      <c r="L94" s="77">
        <v>10.280898876404494</v>
      </c>
      <c r="M94" s="75" t="s">
        <v>1303</v>
      </c>
      <c r="N94" s="76" t="s">
        <v>1304</v>
      </c>
    </row>
    <row r="95" spans="2:14" x14ac:dyDescent="0.35">
      <c r="B95" s="91" t="s">
        <v>1937</v>
      </c>
      <c r="C95" s="71" t="s">
        <v>633</v>
      </c>
      <c r="D95" s="72" t="s">
        <v>634</v>
      </c>
      <c r="E95" s="71" t="s">
        <v>267</v>
      </c>
      <c r="F95" s="71" t="s">
        <v>1938</v>
      </c>
      <c r="G95" s="72" t="s">
        <v>1937</v>
      </c>
      <c r="H95" s="80" t="s">
        <v>1938</v>
      </c>
      <c r="I95" s="71" t="s">
        <v>1424</v>
      </c>
      <c r="J95" s="72" t="s">
        <v>170</v>
      </c>
      <c r="K95" s="71" t="s">
        <v>1821</v>
      </c>
      <c r="L95" s="77">
        <v>14.172284644194759</v>
      </c>
      <c r="M95" s="78" t="s">
        <v>1302</v>
      </c>
      <c r="N95" s="76" t="s">
        <v>1304</v>
      </c>
    </row>
    <row r="96" spans="2:14" x14ac:dyDescent="0.35">
      <c r="B96" s="91" t="s">
        <v>1939</v>
      </c>
      <c r="C96" s="71" t="s">
        <v>633</v>
      </c>
      <c r="D96" s="72" t="s">
        <v>634</v>
      </c>
      <c r="E96" s="71" t="s">
        <v>267</v>
      </c>
      <c r="F96" s="71" t="s">
        <v>1938</v>
      </c>
      <c r="G96" s="72" t="s">
        <v>1939</v>
      </c>
      <c r="H96" s="86" t="s">
        <v>1938</v>
      </c>
      <c r="I96" s="71" t="s">
        <v>1423</v>
      </c>
      <c r="J96" s="72" t="s">
        <v>173</v>
      </c>
      <c r="K96" s="71" t="s">
        <v>1821</v>
      </c>
      <c r="L96" s="77">
        <v>162.02247191011236</v>
      </c>
      <c r="M96" s="78" t="s">
        <v>1302</v>
      </c>
      <c r="N96" s="79" t="s">
        <v>4090</v>
      </c>
    </row>
    <row r="97" spans="2:14" x14ac:dyDescent="0.35">
      <c r="B97" s="91" t="s">
        <v>2120</v>
      </c>
      <c r="C97" s="71" t="s">
        <v>633</v>
      </c>
      <c r="D97" s="72" t="s">
        <v>634</v>
      </c>
      <c r="E97" s="71" t="s">
        <v>267</v>
      </c>
      <c r="F97" s="71" t="s">
        <v>1938</v>
      </c>
      <c r="G97" s="72" t="s">
        <v>2120</v>
      </c>
      <c r="H97" s="86" t="s">
        <v>1938</v>
      </c>
      <c r="I97" s="71" t="s">
        <v>1425</v>
      </c>
      <c r="J97" s="72" t="s">
        <v>170</v>
      </c>
      <c r="K97" s="71" t="s">
        <v>1821</v>
      </c>
      <c r="L97" s="77">
        <v>16.213483146067414</v>
      </c>
      <c r="M97" s="75" t="s">
        <v>1303</v>
      </c>
      <c r="N97" s="76" t="s">
        <v>1304</v>
      </c>
    </row>
    <row r="98" spans="2:14" x14ac:dyDescent="0.35">
      <c r="B98" s="91" t="s">
        <v>2121</v>
      </c>
      <c r="C98" s="71" t="s">
        <v>1437</v>
      </c>
      <c r="D98" s="72" t="s">
        <v>1438</v>
      </c>
      <c r="E98" s="71" t="s">
        <v>108</v>
      </c>
      <c r="F98" s="71" t="s">
        <v>1941</v>
      </c>
      <c r="G98" s="72" t="s">
        <v>2121</v>
      </c>
      <c r="H98" s="80" t="s">
        <v>1941</v>
      </c>
      <c r="I98" s="71" t="s">
        <v>1425</v>
      </c>
      <c r="J98" s="72" t="s">
        <v>170</v>
      </c>
      <c r="K98" s="71" t="s">
        <v>1821</v>
      </c>
      <c r="L98" s="77">
        <v>2.9550561797752808</v>
      </c>
      <c r="M98" s="75" t="s">
        <v>1303</v>
      </c>
      <c r="N98" s="76" t="s">
        <v>1304</v>
      </c>
    </row>
    <row r="99" spans="2:14" x14ac:dyDescent="0.35">
      <c r="B99" s="91" t="s">
        <v>1940</v>
      </c>
      <c r="C99" s="71" t="s">
        <v>1437</v>
      </c>
      <c r="D99" s="72" t="s">
        <v>1438</v>
      </c>
      <c r="E99" s="71" t="s">
        <v>108</v>
      </c>
      <c r="F99" s="71" t="s">
        <v>1941</v>
      </c>
      <c r="G99" s="72" t="s">
        <v>1940</v>
      </c>
      <c r="H99" s="86" t="s">
        <v>1941</v>
      </c>
      <c r="I99" s="71" t="s">
        <v>1424</v>
      </c>
      <c r="J99" s="72" t="s">
        <v>170</v>
      </c>
      <c r="K99" s="71" t="s">
        <v>1821</v>
      </c>
      <c r="L99" s="77">
        <v>2.5852059925093633</v>
      </c>
      <c r="M99" s="78" t="s">
        <v>1302</v>
      </c>
      <c r="N99" s="76" t="s">
        <v>1304</v>
      </c>
    </row>
    <row r="100" spans="2:14" x14ac:dyDescent="0.35">
      <c r="B100" s="91" t="s">
        <v>1942</v>
      </c>
      <c r="C100" s="71" t="s">
        <v>1437</v>
      </c>
      <c r="D100" s="72" t="s">
        <v>1438</v>
      </c>
      <c r="E100" s="71" t="s">
        <v>108</v>
      </c>
      <c r="F100" s="71" t="s">
        <v>1941</v>
      </c>
      <c r="G100" s="72" t="s">
        <v>1942</v>
      </c>
      <c r="H100" s="86" t="s">
        <v>1941</v>
      </c>
      <c r="I100" s="71" t="s">
        <v>1423</v>
      </c>
      <c r="J100" s="72" t="s">
        <v>173</v>
      </c>
      <c r="K100" s="71" t="s">
        <v>1821</v>
      </c>
      <c r="L100" s="77">
        <v>29.573033707865168</v>
      </c>
      <c r="M100" s="78" t="s">
        <v>1302</v>
      </c>
      <c r="N100" s="79" t="s">
        <v>4090</v>
      </c>
    </row>
    <row r="101" spans="2:14" x14ac:dyDescent="0.35">
      <c r="B101" s="91" t="s">
        <v>2122</v>
      </c>
      <c r="C101" s="71" t="s">
        <v>1437</v>
      </c>
      <c r="D101" s="72" t="s">
        <v>1438</v>
      </c>
      <c r="E101" s="71" t="s">
        <v>367</v>
      </c>
      <c r="F101" s="71" t="s">
        <v>2336</v>
      </c>
      <c r="G101" s="72" t="s">
        <v>2122</v>
      </c>
      <c r="H101" s="86" t="s">
        <v>2336</v>
      </c>
      <c r="I101" s="71" t="s">
        <v>1425</v>
      </c>
      <c r="J101" s="72" t="s">
        <v>170</v>
      </c>
      <c r="K101" s="71" t="s">
        <v>1821</v>
      </c>
      <c r="L101" s="77">
        <v>4.3707865168539328</v>
      </c>
      <c r="M101" s="75" t="s">
        <v>1303</v>
      </c>
      <c r="N101" s="76" t="s">
        <v>1304</v>
      </c>
    </row>
    <row r="102" spans="2:14" x14ac:dyDescent="0.35">
      <c r="B102" s="91" t="s">
        <v>2123</v>
      </c>
      <c r="C102" s="71" t="s">
        <v>1437</v>
      </c>
      <c r="D102" s="72" t="s">
        <v>1438</v>
      </c>
      <c r="E102" s="71" t="s">
        <v>367</v>
      </c>
      <c r="F102" s="71" t="s">
        <v>2336</v>
      </c>
      <c r="G102" s="72" t="s">
        <v>2123</v>
      </c>
      <c r="H102" s="86" t="s">
        <v>2336</v>
      </c>
      <c r="I102" s="71" t="s">
        <v>1424</v>
      </c>
      <c r="J102" s="72" t="s">
        <v>170</v>
      </c>
      <c r="K102" s="71" t="s">
        <v>1821</v>
      </c>
      <c r="L102" s="77">
        <v>3.8305243445692878</v>
      </c>
      <c r="M102" s="78" t="s">
        <v>1302</v>
      </c>
      <c r="N102" s="76" t="s">
        <v>1304</v>
      </c>
    </row>
    <row r="103" spans="2:14" x14ac:dyDescent="0.35">
      <c r="B103" s="91" t="s">
        <v>2124</v>
      </c>
      <c r="C103" s="71" t="s">
        <v>1437</v>
      </c>
      <c r="D103" s="72" t="s">
        <v>1438</v>
      </c>
      <c r="E103" s="71" t="s">
        <v>367</v>
      </c>
      <c r="F103" s="71" t="s">
        <v>2336</v>
      </c>
      <c r="G103" s="72" t="s">
        <v>2124</v>
      </c>
      <c r="H103" s="86" t="s">
        <v>2336</v>
      </c>
      <c r="I103" s="71" t="s">
        <v>1423</v>
      </c>
      <c r="J103" s="72" t="s">
        <v>173</v>
      </c>
      <c r="K103" s="71" t="s">
        <v>1821</v>
      </c>
      <c r="L103" s="77">
        <v>43.730337078651687</v>
      </c>
      <c r="M103" s="78" t="s">
        <v>1302</v>
      </c>
      <c r="N103" s="79" t="s">
        <v>4090</v>
      </c>
    </row>
    <row r="104" spans="2:14" x14ac:dyDescent="0.35">
      <c r="B104" s="91" t="s">
        <v>2125</v>
      </c>
      <c r="C104" s="71" t="s">
        <v>1437</v>
      </c>
      <c r="D104" s="72" t="s">
        <v>1438</v>
      </c>
      <c r="E104" s="71" t="s">
        <v>107</v>
      </c>
      <c r="F104" s="71" t="s">
        <v>2337</v>
      </c>
      <c r="G104" s="72" t="s">
        <v>2125</v>
      </c>
      <c r="H104" s="86" t="s">
        <v>2337</v>
      </c>
      <c r="I104" s="71" t="s">
        <v>1425</v>
      </c>
      <c r="J104" s="72" t="s">
        <v>170</v>
      </c>
      <c r="K104" s="71" t="s">
        <v>1821</v>
      </c>
      <c r="L104" s="77">
        <v>3.3483146067415728</v>
      </c>
      <c r="M104" s="75" t="s">
        <v>1303</v>
      </c>
      <c r="N104" s="76" t="s">
        <v>1304</v>
      </c>
    </row>
    <row r="105" spans="2:14" x14ac:dyDescent="0.35">
      <c r="B105" s="91" t="s">
        <v>2126</v>
      </c>
      <c r="C105" s="71" t="s">
        <v>1437</v>
      </c>
      <c r="D105" s="72" t="s">
        <v>1438</v>
      </c>
      <c r="E105" s="71" t="s">
        <v>107</v>
      </c>
      <c r="F105" s="71" t="s">
        <v>2337</v>
      </c>
      <c r="G105" s="72" t="s">
        <v>2126</v>
      </c>
      <c r="H105" s="86" t="s">
        <v>2337</v>
      </c>
      <c r="I105" s="71" t="s">
        <v>1424</v>
      </c>
      <c r="J105" s="72" t="s">
        <v>170</v>
      </c>
      <c r="K105" s="71" t="s">
        <v>1821</v>
      </c>
      <c r="L105" s="77">
        <v>2.9194756554307113</v>
      </c>
      <c r="M105" s="78" t="s">
        <v>1302</v>
      </c>
      <c r="N105" s="76" t="s">
        <v>1304</v>
      </c>
    </row>
    <row r="106" spans="2:14" x14ac:dyDescent="0.35">
      <c r="B106" s="91" t="s">
        <v>2127</v>
      </c>
      <c r="C106" s="71" t="s">
        <v>1437</v>
      </c>
      <c r="D106" s="72" t="s">
        <v>1438</v>
      </c>
      <c r="E106" s="71" t="s">
        <v>107</v>
      </c>
      <c r="F106" s="71" t="s">
        <v>2337</v>
      </c>
      <c r="G106" s="72" t="s">
        <v>2127</v>
      </c>
      <c r="H106" s="86" t="s">
        <v>2337</v>
      </c>
      <c r="I106" s="71" t="s">
        <v>1423</v>
      </c>
      <c r="J106" s="72" t="s">
        <v>173</v>
      </c>
      <c r="K106" s="71" t="s">
        <v>1821</v>
      </c>
      <c r="L106" s="77">
        <v>33.426966292134829</v>
      </c>
      <c r="M106" s="78" t="s">
        <v>1302</v>
      </c>
      <c r="N106" s="79" t="s">
        <v>4090</v>
      </c>
    </row>
    <row r="107" spans="2:14" x14ac:dyDescent="0.35">
      <c r="B107" s="91" t="s">
        <v>2128</v>
      </c>
      <c r="C107" s="71" t="s">
        <v>1437</v>
      </c>
      <c r="D107" s="72" t="s">
        <v>1438</v>
      </c>
      <c r="E107" s="71" t="s">
        <v>312</v>
      </c>
      <c r="F107" s="71" t="s">
        <v>2338</v>
      </c>
      <c r="G107" s="72" t="s">
        <v>2128</v>
      </c>
      <c r="H107" s="86" t="s">
        <v>2338</v>
      </c>
      <c r="I107" s="71" t="s">
        <v>1425</v>
      </c>
      <c r="J107" s="72" t="s">
        <v>170</v>
      </c>
      <c r="K107" s="71" t="s">
        <v>1821</v>
      </c>
      <c r="L107" s="77">
        <v>2.202247191011236</v>
      </c>
      <c r="M107" s="75" t="s">
        <v>1303</v>
      </c>
      <c r="N107" s="76" t="s">
        <v>1304</v>
      </c>
    </row>
    <row r="108" spans="2:14" x14ac:dyDescent="0.35">
      <c r="B108" s="91" t="s">
        <v>2129</v>
      </c>
      <c r="C108" s="71" t="s">
        <v>1437</v>
      </c>
      <c r="D108" s="72" t="s">
        <v>1438</v>
      </c>
      <c r="E108" s="71" t="s">
        <v>312</v>
      </c>
      <c r="F108" s="71" t="s">
        <v>2338</v>
      </c>
      <c r="G108" s="72" t="s">
        <v>2129</v>
      </c>
      <c r="H108" s="86" t="s">
        <v>2338</v>
      </c>
      <c r="I108" s="71" t="s">
        <v>1424</v>
      </c>
      <c r="J108" s="72" t="s">
        <v>170</v>
      </c>
      <c r="K108" s="71" t="s">
        <v>1821</v>
      </c>
      <c r="L108" s="77">
        <v>1.9288389513108617</v>
      </c>
      <c r="M108" s="78" t="s">
        <v>1302</v>
      </c>
      <c r="N108" s="76" t="s">
        <v>1304</v>
      </c>
    </row>
    <row r="109" spans="2:14" x14ac:dyDescent="0.35">
      <c r="B109" s="91" t="s">
        <v>2130</v>
      </c>
      <c r="C109" s="71" t="s">
        <v>1437</v>
      </c>
      <c r="D109" s="72" t="s">
        <v>1438</v>
      </c>
      <c r="E109" s="71" t="s">
        <v>312</v>
      </c>
      <c r="F109" s="71" t="s">
        <v>2338</v>
      </c>
      <c r="G109" s="72" t="s">
        <v>2130</v>
      </c>
      <c r="H109" s="86" t="s">
        <v>2338</v>
      </c>
      <c r="I109" s="71" t="s">
        <v>1423</v>
      </c>
      <c r="J109" s="72" t="s">
        <v>173</v>
      </c>
      <c r="K109" s="71" t="s">
        <v>1821</v>
      </c>
      <c r="L109" s="77">
        <v>22.123595505617978</v>
      </c>
      <c r="M109" s="78" t="s">
        <v>1302</v>
      </c>
      <c r="N109" s="79" t="s">
        <v>4090</v>
      </c>
    </row>
    <row r="110" spans="2:14" x14ac:dyDescent="0.35">
      <c r="B110" s="91" t="s">
        <v>2131</v>
      </c>
      <c r="C110" s="71" t="s">
        <v>1700</v>
      </c>
      <c r="D110" s="72" t="s">
        <v>185</v>
      </c>
      <c r="E110" s="71" t="s">
        <v>342</v>
      </c>
      <c r="F110" s="71" t="s">
        <v>2790</v>
      </c>
      <c r="G110" s="72" t="s">
        <v>2131</v>
      </c>
      <c r="H110" s="80" t="s">
        <v>2339</v>
      </c>
      <c r="I110" s="71" t="s">
        <v>1424</v>
      </c>
      <c r="J110" s="72" t="s">
        <v>170</v>
      </c>
      <c r="K110" s="71" t="s">
        <v>1821</v>
      </c>
      <c r="L110" s="77">
        <v>3.8305243445692878</v>
      </c>
      <c r="M110" s="78" t="s">
        <v>1302</v>
      </c>
      <c r="N110" s="76" t="s">
        <v>1304</v>
      </c>
    </row>
    <row r="111" spans="2:14" x14ac:dyDescent="0.35">
      <c r="B111" s="91" t="s">
        <v>2132</v>
      </c>
      <c r="C111" s="71" t="s">
        <v>1700</v>
      </c>
      <c r="D111" s="72" t="s">
        <v>185</v>
      </c>
      <c r="E111" s="71" t="s">
        <v>342</v>
      </c>
      <c r="F111" s="71" t="s">
        <v>2790</v>
      </c>
      <c r="G111" s="72" t="s">
        <v>2132</v>
      </c>
      <c r="H111" s="86" t="s">
        <v>2339</v>
      </c>
      <c r="I111" s="71" t="s">
        <v>1423</v>
      </c>
      <c r="J111" s="72" t="s">
        <v>173</v>
      </c>
      <c r="K111" s="71" t="s">
        <v>1821</v>
      </c>
      <c r="L111" s="77">
        <v>43.730337078651687</v>
      </c>
      <c r="M111" s="78" t="s">
        <v>1302</v>
      </c>
      <c r="N111" s="79" t="s">
        <v>4090</v>
      </c>
    </row>
    <row r="112" spans="2:14" x14ac:dyDescent="0.35">
      <c r="B112" s="91" t="s">
        <v>2133</v>
      </c>
      <c r="C112" s="71" t="s">
        <v>1700</v>
      </c>
      <c r="D112" s="72" t="s">
        <v>185</v>
      </c>
      <c r="E112" s="71" t="s">
        <v>342</v>
      </c>
      <c r="F112" s="71" t="s">
        <v>2790</v>
      </c>
      <c r="G112" s="72" t="s">
        <v>2133</v>
      </c>
      <c r="H112" s="86" t="s">
        <v>2339</v>
      </c>
      <c r="I112" s="71" t="s">
        <v>1425</v>
      </c>
      <c r="J112" s="72" t="s">
        <v>170</v>
      </c>
      <c r="K112" s="71" t="s">
        <v>1821</v>
      </c>
      <c r="L112" s="77">
        <v>4.3707865168539328</v>
      </c>
      <c r="M112" s="75" t="s">
        <v>1303</v>
      </c>
      <c r="N112" s="76" t="s">
        <v>1304</v>
      </c>
    </row>
    <row r="113" spans="2:14" x14ac:dyDescent="0.35">
      <c r="B113" s="91" t="s">
        <v>2134</v>
      </c>
      <c r="C113" s="71" t="s">
        <v>1700</v>
      </c>
      <c r="D113" s="72" t="s">
        <v>185</v>
      </c>
      <c r="E113" s="71" t="s">
        <v>2306</v>
      </c>
      <c r="F113" s="71" t="s">
        <v>2791</v>
      </c>
      <c r="G113" s="72" t="s">
        <v>2134</v>
      </c>
      <c r="H113" s="86" t="s">
        <v>2340</v>
      </c>
      <c r="I113" s="71" t="s">
        <v>1424</v>
      </c>
      <c r="J113" s="72" t="s">
        <v>170</v>
      </c>
      <c r="K113" s="71" t="s">
        <v>1821</v>
      </c>
      <c r="L113" s="77">
        <v>1.9288389513108617</v>
      </c>
      <c r="M113" s="78" t="s">
        <v>1302</v>
      </c>
      <c r="N113" s="76" t="s">
        <v>1304</v>
      </c>
    </row>
    <row r="114" spans="2:14" x14ac:dyDescent="0.35">
      <c r="B114" s="91" t="s">
        <v>2135</v>
      </c>
      <c r="C114" s="71" t="s">
        <v>1700</v>
      </c>
      <c r="D114" s="72" t="s">
        <v>185</v>
      </c>
      <c r="E114" s="71" t="s">
        <v>2306</v>
      </c>
      <c r="F114" s="71" t="s">
        <v>2791</v>
      </c>
      <c r="G114" s="72" t="s">
        <v>2135</v>
      </c>
      <c r="H114" s="86" t="s">
        <v>2340</v>
      </c>
      <c r="I114" s="71" t="s">
        <v>1423</v>
      </c>
      <c r="J114" s="72" t="s">
        <v>173</v>
      </c>
      <c r="K114" s="71" t="s">
        <v>1821</v>
      </c>
      <c r="L114" s="77">
        <v>22.123595505617978</v>
      </c>
      <c r="M114" s="78" t="s">
        <v>1302</v>
      </c>
      <c r="N114" s="79" t="s">
        <v>4090</v>
      </c>
    </row>
    <row r="115" spans="2:14" x14ac:dyDescent="0.35">
      <c r="B115" s="91" t="s">
        <v>2136</v>
      </c>
      <c r="C115" s="71" t="s">
        <v>1700</v>
      </c>
      <c r="D115" s="72" t="s">
        <v>185</v>
      </c>
      <c r="E115" s="71" t="s">
        <v>2306</v>
      </c>
      <c r="F115" s="71" t="s">
        <v>2791</v>
      </c>
      <c r="G115" s="72" t="s">
        <v>2136</v>
      </c>
      <c r="H115" s="86" t="s">
        <v>2340</v>
      </c>
      <c r="I115" s="71" t="s">
        <v>1425</v>
      </c>
      <c r="J115" s="72" t="s">
        <v>170</v>
      </c>
      <c r="K115" s="71" t="s">
        <v>1821</v>
      </c>
      <c r="L115" s="77">
        <v>2.202247191011236</v>
      </c>
      <c r="M115" s="75" t="s">
        <v>1303</v>
      </c>
      <c r="N115" s="76" t="s">
        <v>1304</v>
      </c>
    </row>
    <row r="116" spans="2:14" x14ac:dyDescent="0.35">
      <c r="B116" s="91" t="s">
        <v>2137</v>
      </c>
      <c r="C116" s="71" t="s">
        <v>1701</v>
      </c>
      <c r="D116" s="72" t="s">
        <v>190</v>
      </c>
      <c r="E116" s="71" t="s">
        <v>1879</v>
      </c>
      <c r="F116" s="71" t="s">
        <v>2341</v>
      </c>
      <c r="G116" s="72" t="s">
        <v>2137</v>
      </c>
      <c r="H116" s="80" t="s">
        <v>2341</v>
      </c>
      <c r="I116" s="71" t="s">
        <v>1424</v>
      </c>
      <c r="J116" s="72" t="s">
        <v>170</v>
      </c>
      <c r="K116" s="71" t="s">
        <v>1821</v>
      </c>
      <c r="L116" s="77">
        <v>2.9194756554307113</v>
      </c>
      <c r="M116" s="78" t="s">
        <v>1302</v>
      </c>
      <c r="N116" s="76" t="s">
        <v>1304</v>
      </c>
    </row>
    <row r="117" spans="2:14" x14ac:dyDescent="0.35">
      <c r="B117" s="91" t="s">
        <v>2138</v>
      </c>
      <c r="C117" s="71" t="s">
        <v>1701</v>
      </c>
      <c r="D117" s="72" t="s">
        <v>190</v>
      </c>
      <c r="E117" s="71" t="s">
        <v>1879</v>
      </c>
      <c r="F117" s="71" t="s">
        <v>2341</v>
      </c>
      <c r="G117" s="72" t="s">
        <v>2138</v>
      </c>
      <c r="H117" s="86" t="s">
        <v>2341</v>
      </c>
      <c r="I117" s="71" t="s">
        <v>1423</v>
      </c>
      <c r="J117" s="72" t="s">
        <v>173</v>
      </c>
      <c r="K117" s="71" t="s">
        <v>1821</v>
      </c>
      <c r="L117" s="77">
        <v>33.426966292134829</v>
      </c>
      <c r="M117" s="78" t="s">
        <v>1302</v>
      </c>
      <c r="N117" s="79" t="s">
        <v>4090</v>
      </c>
    </row>
    <row r="118" spans="2:14" x14ac:dyDescent="0.35">
      <c r="B118" s="91" t="s">
        <v>2139</v>
      </c>
      <c r="C118" s="71" t="s">
        <v>1701</v>
      </c>
      <c r="D118" s="72" t="s">
        <v>190</v>
      </c>
      <c r="E118" s="71" t="s">
        <v>1879</v>
      </c>
      <c r="F118" s="71" t="s">
        <v>2341</v>
      </c>
      <c r="G118" s="72" t="s">
        <v>2139</v>
      </c>
      <c r="H118" s="86" t="s">
        <v>2341</v>
      </c>
      <c r="I118" s="71" t="s">
        <v>1425</v>
      </c>
      <c r="J118" s="72" t="s">
        <v>170</v>
      </c>
      <c r="K118" s="71" t="s">
        <v>1821</v>
      </c>
      <c r="L118" s="77">
        <v>3.3483146067415728</v>
      </c>
      <c r="M118" s="75" t="s">
        <v>1303</v>
      </c>
      <c r="N118" s="76" t="s">
        <v>1304</v>
      </c>
    </row>
    <row r="119" spans="2:14" x14ac:dyDescent="0.35">
      <c r="B119" s="91" t="s">
        <v>2140</v>
      </c>
      <c r="C119" s="71" t="s">
        <v>1701</v>
      </c>
      <c r="D119" s="72" t="s">
        <v>190</v>
      </c>
      <c r="E119" s="71" t="s">
        <v>2342</v>
      </c>
      <c r="F119" s="71" t="s">
        <v>2343</v>
      </c>
      <c r="G119" s="72" t="s">
        <v>2140</v>
      </c>
      <c r="H119" s="86" t="s">
        <v>2343</v>
      </c>
      <c r="I119" s="71" t="s">
        <v>1424</v>
      </c>
      <c r="J119" s="72" t="s">
        <v>170</v>
      </c>
      <c r="K119" s="71" t="s">
        <v>1821</v>
      </c>
      <c r="L119" s="77">
        <v>2.9194756554307113</v>
      </c>
      <c r="M119" s="78" t="s">
        <v>1302</v>
      </c>
      <c r="N119" s="76" t="s">
        <v>1304</v>
      </c>
    </row>
    <row r="120" spans="2:14" x14ac:dyDescent="0.35">
      <c r="B120" s="91" t="s">
        <v>2141</v>
      </c>
      <c r="C120" s="71" t="s">
        <v>1701</v>
      </c>
      <c r="D120" s="72" t="s">
        <v>190</v>
      </c>
      <c r="E120" s="71" t="s">
        <v>2342</v>
      </c>
      <c r="F120" s="71" t="s">
        <v>2343</v>
      </c>
      <c r="G120" s="72" t="s">
        <v>2141</v>
      </c>
      <c r="H120" s="86" t="s">
        <v>2343</v>
      </c>
      <c r="I120" s="71" t="s">
        <v>1423</v>
      </c>
      <c r="J120" s="72" t="s">
        <v>173</v>
      </c>
      <c r="K120" s="71" t="s">
        <v>1821</v>
      </c>
      <c r="L120" s="77">
        <v>33.426966292134829</v>
      </c>
      <c r="M120" s="78" t="s">
        <v>1302</v>
      </c>
      <c r="N120" s="79" t="s">
        <v>4090</v>
      </c>
    </row>
    <row r="121" spans="2:14" x14ac:dyDescent="0.35">
      <c r="B121" s="91" t="s">
        <v>2142</v>
      </c>
      <c r="C121" s="71" t="s">
        <v>1701</v>
      </c>
      <c r="D121" s="72" t="s">
        <v>190</v>
      </c>
      <c r="E121" s="71" t="s">
        <v>2342</v>
      </c>
      <c r="F121" s="71" t="s">
        <v>2343</v>
      </c>
      <c r="G121" s="72" t="s">
        <v>2142</v>
      </c>
      <c r="H121" s="86" t="s">
        <v>2343</v>
      </c>
      <c r="I121" s="71" t="s">
        <v>1425</v>
      </c>
      <c r="J121" s="72" t="s">
        <v>170</v>
      </c>
      <c r="K121" s="71" t="s">
        <v>1821</v>
      </c>
      <c r="L121" s="77">
        <v>3.3483146067415728</v>
      </c>
      <c r="M121" s="75" t="s">
        <v>1303</v>
      </c>
      <c r="N121" s="76" t="s">
        <v>1304</v>
      </c>
    </row>
    <row r="122" spans="2:14" x14ac:dyDescent="0.35">
      <c r="B122" s="91" t="s">
        <v>2143</v>
      </c>
      <c r="C122" s="71" t="s">
        <v>1701</v>
      </c>
      <c r="D122" s="72" t="s">
        <v>190</v>
      </c>
      <c r="E122" s="71" t="s">
        <v>1854</v>
      </c>
      <c r="F122" s="71" t="s">
        <v>2792</v>
      </c>
      <c r="G122" s="72" t="s">
        <v>2143</v>
      </c>
      <c r="H122" s="86" t="s">
        <v>2344</v>
      </c>
      <c r="I122" s="71" t="s">
        <v>1423</v>
      </c>
      <c r="J122" s="72" t="s">
        <v>173</v>
      </c>
      <c r="K122" s="71" t="s">
        <v>1821</v>
      </c>
      <c r="L122" s="77">
        <v>66.876404494382029</v>
      </c>
      <c r="M122" s="78" t="s">
        <v>1302</v>
      </c>
      <c r="N122" s="79" t="s">
        <v>4090</v>
      </c>
    </row>
    <row r="123" spans="2:14" x14ac:dyDescent="0.35">
      <c r="B123" s="91" t="s">
        <v>2144</v>
      </c>
      <c r="C123" s="71" t="s">
        <v>1701</v>
      </c>
      <c r="D123" s="72" t="s">
        <v>190</v>
      </c>
      <c r="E123" s="71" t="s">
        <v>1854</v>
      </c>
      <c r="F123" s="71" t="s">
        <v>2792</v>
      </c>
      <c r="G123" s="72" t="s">
        <v>2144</v>
      </c>
      <c r="H123" s="86" t="s">
        <v>2344</v>
      </c>
      <c r="I123" s="71" t="s">
        <v>1425</v>
      </c>
      <c r="J123" s="72" t="s">
        <v>170</v>
      </c>
      <c r="K123" s="71" t="s">
        <v>1821</v>
      </c>
      <c r="L123" s="77">
        <v>6.6741573033707873</v>
      </c>
      <c r="M123" s="75" t="s">
        <v>1303</v>
      </c>
      <c r="N123" s="76" t="s">
        <v>1304</v>
      </c>
    </row>
    <row r="124" spans="2:14" x14ac:dyDescent="0.35">
      <c r="B124" s="91" t="s">
        <v>2145</v>
      </c>
      <c r="C124" s="71" t="s">
        <v>1701</v>
      </c>
      <c r="D124" s="72" t="s">
        <v>190</v>
      </c>
      <c r="E124" s="71" t="s">
        <v>1854</v>
      </c>
      <c r="F124" s="71" t="s">
        <v>2792</v>
      </c>
      <c r="G124" s="72" t="s">
        <v>2145</v>
      </c>
      <c r="H124" s="86" t="s">
        <v>2344</v>
      </c>
      <c r="I124" s="71" t="s">
        <v>1424</v>
      </c>
      <c r="J124" s="72" t="s">
        <v>170</v>
      </c>
      <c r="K124" s="71" t="s">
        <v>1821</v>
      </c>
      <c r="L124" s="77">
        <v>5.8539325842696632</v>
      </c>
      <c r="M124" s="78" t="s">
        <v>1302</v>
      </c>
      <c r="N124" s="76" t="s">
        <v>1304</v>
      </c>
    </row>
    <row r="125" spans="2:14" x14ac:dyDescent="0.35">
      <c r="B125" s="91" t="s">
        <v>2146</v>
      </c>
      <c r="C125" s="71" t="s">
        <v>2044</v>
      </c>
      <c r="D125" s="72" t="s">
        <v>2045</v>
      </c>
      <c r="E125" s="71" t="s">
        <v>312</v>
      </c>
      <c r="F125" s="71" t="s">
        <v>2345</v>
      </c>
      <c r="G125" s="72" t="s">
        <v>2146</v>
      </c>
      <c r="H125" s="80" t="s">
        <v>2345</v>
      </c>
      <c r="I125" s="71" t="s">
        <v>1424</v>
      </c>
      <c r="J125" s="72" t="s">
        <v>170</v>
      </c>
      <c r="K125" s="71" t="s">
        <v>1821</v>
      </c>
      <c r="L125" s="77">
        <v>4.8352059925093629</v>
      </c>
      <c r="M125" s="78" t="s">
        <v>1302</v>
      </c>
      <c r="N125" s="76" t="s">
        <v>1304</v>
      </c>
    </row>
    <row r="126" spans="2:14" x14ac:dyDescent="0.35">
      <c r="B126" s="91" t="s">
        <v>2147</v>
      </c>
      <c r="C126" s="71" t="s">
        <v>2044</v>
      </c>
      <c r="D126" s="72" t="s">
        <v>2045</v>
      </c>
      <c r="E126" s="71" t="s">
        <v>312</v>
      </c>
      <c r="F126" s="71" t="s">
        <v>2345</v>
      </c>
      <c r="G126" s="72" t="s">
        <v>2147</v>
      </c>
      <c r="H126" s="86" t="s">
        <v>2345</v>
      </c>
      <c r="I126" s="71" t="s">
        <v>1423</v>
      </c>
      <c r="J126" s="72" t="s">
        <v>173</v>
      </c>
      <c r="K126" s="71" t="s">
        <v>1821</v>
      </c>
      <c r="L126" s="77">
        <v>55.292134831460672</v>
      </c>
      <c r="M126" s="78" t="s">
        <v>1302</v>
      </c>
      <c r="N126" s="79" t="s">
        <v>4090</v>
      </c>
    </row>
    <row r="127" spans="2:14" x14ac:dyDescent="0.35">
      <c r="B127" s="91" t="s">
        <v>2148</v>
      </c>
      <c r="C127" s="71" t="s">
        <v>2044</v>
      </c>
      <c r="D127" s="72" t="s">
        <v>2045</v>
      </c>
      <c r="E127" s="71" t="s">
        <v>312</v>
      </c>
      <c r="F127" s="71" t="s">
        <v>2345</v>
      </c>
      <c r="G127" s="72" t="s">
        <v>2148</v>
      </c>
      <c r="H127" s="86" t="s">
        <v>2345</v>
      </c>
      <c r="I127" s="71" t="s">
        <v>1425</v>
      </c>
      <c r="J127" s="72" t="s">
        <v>170</v>
      </c>
      <c r="K127" s="71" t="s">
        <v>1821</v>
      </c>
      <c r="L127" s="77">
        <v>5.5393258426966288</v>
      </c>
      <c r="M127" s="75" t="s">
        <v>1303</v>
      </c>
      <c r="N127" s="76" t="s">
        <v>1304</v>
      </c>
    </row>
    <row r="128" spans="2:14" x14ac:dyDescent="0.35">
      <c r="B128" s="91" t="s">
        <v>2149</v>
      </c>
      <c r="C128" s="71" t="s">
        <v>2044</v>
      </c>
      <c r="D128" s="72" t="s">
        <v>2045</v>
      </c>
      <c r="E128" s="71" t="s">
        <v>401</v>
      </c>
      <c r="F128" s="71" t="s">
        <v>2346</v>
      </c>
      <c r="G128" s="72" t="s">
        <v>2149</v>
      </c>
      <c r="H128" s="86" t="s">
        <v>2346</v>
      </c>
      <c r="I128" s="71" t="s">
        <v>1424</v>
      </c>
      <c r="J128" s="72" t="s">
        <v>170</v>
      </c>
      <c r="K128" s="71" t="s">
        <v>1821</v>
      </c>
      <c r="L128" s="77">
        <v>6.416666666666667</v>
      </c>
      <c r="M128" s="78" t="s">
        <v>1302</v>
      </c>
      <c r="N128" s="76" t="s">
        <v>1304</v>
      </c>
    </row>
    <row r="129" spans="2:14" x14ac:dyDescent="0.35">
      <c r="B129" s="91" t="s">
        <v>2150</v>
      </c>
      <c r="C129" s="71" t="s">
        <v>2044</v>
      </c>
      <c r="D129" s="72" t="s">
        <v>2045</v>
      </c>
      <c r="E129" s="71" t="s">
        <v>401</v>
      </c>
      <c r="F129" s="71" t="s">
        <v>2346</v>
      </c>
      <c r="G129" s="72" t="s">
        <v>2150</v>
      </c>
      <c r="H129" s="86" t="s">
        <v>2346</v>
      </c>
      <c r="I129" s="71" t="s">
        <v>1423</v>
      </c>
      <c r="J129" s="72" t="s">
        <v>173</v>
      </c>
      <c r="K129" s="71" t="s">
        <v>1821</v>
      </c>
      <c r="L129" s="77">
        <v>73.303370786516851</v>
      </c>
      <c r="M129" s="78" t="s">
        <v>1302</v>
      </c>
      <c r="N129" s="79" t="s">
        <v>4090</v>
      </c>
    </row>
    <row r="130" spans="2:14" x14ac:dyDescent="0.35">
      <c r="B130" s="91" t="s">
        <v>2151</v>
      </c>
      <c r="C130" s="71" t="s">
        <v>2044</v>
      </c>
      <c r="D130" s="72" t="s">
        <v>2045</v>
      </c>
      <c r="E130" s="71" t="s">
        <v>401</v>
      </c>
      <c r="F130" s="71" t="s">
        <v>2346</v>
      </c>
      <c r="G130" s="72" t="s">
        <v>2151</v>
      </c>
      <c r="H130" s="86" t="s">
        <v>2346</v>
      </c>
      <c r="I130" s="71" t="s">
        <v>1425</v>
      </c>
      <c r="J130" s="72" t="s">
        <v>170</v>
      </c>
      <c r="K130" s="71" t="s">
        <v>1821</v>
      </c>
      <c r="L130" s="77">
        <v>7.3258426966292127</v>
      </c>
      <c r="M130" s="75" t="s">
        <v>1303</v>
      </c>
      <c r="N130" s="76" t="s">
        <v>1304</v>
      </c>
    </row>
    <row r="131" spans="2:14" x14ac:dyDescent="0.35">
      <c r="B131" s="91" t="s">
        <v>2152</v>
      </c>
      <c r="C131" s="71" t="s">
        <v>1444</v>
      </c>
      <c r="D131" s="72" t="s">
        <v>1445</v>
      </c>
      <c r="E131" s="71" t="s">
        <v>29</v>
      </c>
      <c r="F131" s="71" t="s">
        <v>2347</v>
      </c>
      <c r="G131" s="72" t="s">
        <v>2152</v>
      </c>
      <c r="H131" s="80" t="s">
        <v>2347</v>
      </c>
      <c r="I131" s="71" t="s">
        <v>1424</v>
      </c>
      <c r="J131" s="72" t="s">
        <v>170</v>
      </c>
      <c r="K131" s="71" t="s">
        <v>1821</v>
      </c>
      <c r="L131" s="77">
        <v>3.8305243445692878</v>
      </c>
      <c r="M131" s="78" t="s">
        <v>1302</v>
      </c>
      <c r="N131" s="76" t="s">
        <v>1304</v>
      </c>
    </row>
    <row r="132" spans="2:14" x14ac:dyDescent="0.35">
      <c r="B132" s="91" t="s">
        <v>2153</v>
      </c>
      <c r="C132" s="71" t="s">
        <v>1444</v>
      </c>
      <c r="D132" s="72" t="s">
        <v>1445</v>
      </c>
      <c r="E132" s="71" t="s">
        <v>29</v>
      </c>
      <c r="F132" s="71" t="s">
        <v>2347</v>
      </c>
      <c r="G132" s="72" t="s">
        <v>2153</v>
      </c>
      <c r="H132" s="86" t="s">
        <v>2347</v>
      </c>
      <c r="I132" s="71" t="s">
        <v>1423</v>
      </c>
      <c r="J132" s="72" t="s">
        <v>173</v>
      </c>
      <c r="K132" s="71" t="s">
        <v>1821</v>
      </c>
      <c r="L132" s="77">
        <v>43.730337078651687</v>
      </c>
      <c r="M132" s="78" t="s">
        <v>1302</v>
      </c>
      <c r="N132" s="79" t="s">
        <v>4090</v>
      </c>
    </row>
    <row r="133" spans="2:14" x14ac:dyDescent="0.35">
      <c r="B133" s="91" t="s">
        <v>2154</v>
      </c>
      <c r="C133" s="71" t="s">
        <v>2049</v>
      </c>
      <c r="D133" s="72" t="s">
        <v>2050</v>
      </c>
      <c r="E133" s="71" t="s">
        <v>107</v>
      </c>
      <c r="F133" s="71" t="s">
        <v>2348</v>
      </c>
      <c r="G133" s="72" t="s">
        <v>2154</v>
      </c>
      <c r="H133" s="80" t="s">
        <v>2348</v>
      </c>
      <c r="I133" s="71" t="s">
        <v>1424</v>
      </c>
      <c r="J133" s="72" t="s">
        <v>170</v>
      </c>
      <c r="K133" s="71" t="s">
        <v>1821</v>
      </c>
      <c r="L133" s="77">
        <v>1.9288389513108617</v>
      </c>
      <c r="M133" s="78" t="s">
        <v>1302</v>
      </c>
      <c r="N133" s="76" t="s">
        <v>1304</v>
      </c>
    </row>
    <row r="134" spans="2:14" x14ac:dyDescent="0.35">
      <c r="B134" s="91" t="s">
        <v>2155</v>
      </c>
      <c r="C134" s="71" t="s">
        <v>2049</v>
      </c>
      <c r="D134" s="72" t="s">
        <v>2050</v>
      </c>
      <c r="E134" s="71" t="s">
        <v>107</v>
      </c>
      <c r="F134" s="71" t="s">
        <v>2348</v>
      </c>
      <c r="G134" s="72" t="s">
        <v>2155</v>
      </c>
      <c r="H134" s="86" t="s">
        <v>2348</v>
      </c>
      <c r="I134" s="71" t="s">
        <v>1423</v>
      </c>
      <c r="J134" s="72" t="s">
        <v>173</v>
      </c>
      <c r="K134" s="71" t="s">
        <v>1821</v>
      </c>
      <c r="L134" s="77">
        <v>22.123595505617978</v>
      </c>
      <c r="M134" s="78" t="s">
        <v>1302</v>
      </c>
      <c r="N134" s="79" t="s">
        <v>4090</v>
      </c>
    </row>
    <row r="135" spans="2:14" x14ac:dyDescent="0.35">
      <c r="B135" s="91" t="s">
        <v>2156</v>
      </c>
      <c r="C135" s="71" t="s">
        <v>2049</v>
      </c>
      <c r="D135" s="72" t="s">
        <v>2050</v>
      </c>
      <c r="E135" s="71" t="s">
        <v>107</v>
      </c>
      <c r="F135" s="71" t="s">
        <v>2348</v>
      </c>
      <c r="G135" s="72" t="s">
        <v>2156</v>
      </c>
      <c r="H135" s="86" t="s">
        <v>2348</v>
      </c>
      <c r="I135" s="71" t="s">
        <v>1425</v>
      </c>
      <c r="J135" s="72" t="s">
        <v>170</v>
      </c>
      <c r="K135" s="71" t="s">
        <v>1821</v>
      </c>
      <c r="L135" s="77">
        <v>2.202247191011236</v>
      </c>
      <c r="M135" s="75" t="s">
        <v>1303</v>
      </c>
      <c r="N135" s="76" t="s">
        <v>1304</v>
      </c>
    </row>
    <row r="136" spans="2:14" x14ac:dyDescent="0.35">
      <c r="B136" s="91" t="s">
        <v>2157</v>
      </c>
      <c r="C136" s="71" t="s">
        <v>2049</v>
      </c>
      <c r="D136" s="72" t="s">
        <v>2050</v>
      </c>
      <c r="E136" s="71" t="s">
        <v>401</v>
      </c>
      <c r="F136" s="71" t="s">
        <v>2349</v>
      </c>
      <c r="G136" s="72" t="s">
        <v>2157</v>
      </c>
      <c r="H136" s="86" t="s">
        <v>2349</v>
      </c>
      <c r="I136" s="71" t="s">
        <v>1424</v>
      </c>
      <c r="J136" s="72" t="s">
        <v>170</v>
      </c>
      <c r="K136" s="71" t="s">
        <v>1821</v>
      </c>
      <c r="L136" s="77">
        <v>2.5852059925093633</v>
      </c>
      <c r="M136" s="78" t="s">
        <v>1302</v>
      </c>
      <c r="N136" s="76" t="s">
        <v>1304</v>
      </c>
    </row>
    <row r="137" spans="2:14" x14ac:dyDescent="0.35">
      <c r="B137" s="91" t="s">
        <v>2158</v>
      </c>
      <c r="C137" s="71" t="s">
        <v>2049</v>
      </c>
      <c r="D137" s="72" t="s">
        <v>2050</v>
      </c>
      <c r="E137" s="71" t="s">
        <v>401</v>
      </c>
      <c r="F137" s="71" t="s">
        <v>2349</v>
      </c>
      <c r="G137" s="72" t="s">
        <v>2158</v>
      </c>
      <c r="H137" s="86" t="s">
        <v>2349</v>
      </c>
      <c r="I137" s="71" t="s">
        <v>1423</v>
      </c>
      <c r="J137" s="72" t="s">
        <v>173</v>
      </c>
      <c r="K137" s="71" t="s">
        <v>1821</v>
      </c>
      <c r="L137" s="77">
        <v>29.573033707865168</v>
      </c>
      <c r="M137" s="78" t="s">
        <v>1302</v>
      </c>
      <c r="N137" s="79" t="s">
        <v>4090</v>
      </c>
    </row>
    <row r="138" spans="2:14" x14ac:dyDescent="0.35">
      <c r="B138" s="91" t="s">
        <v>2159</v>
      </c>
      <c r="C138" s="71" t="s">
        <v>2049</v>
      </c>
      <c r="D138" s="72" t="s">
        <v>2050</v>
      </c>
      <c r="E138" s="71" t="s">
        <v>401</v>
      </c>
      <c r="F138" s="71" t="s">
        <v>2349</v>
      </c>
      <c r="G138" s="72" t="s">
        <v>2159</v>
      </c>
      <c r="H138" s="86" t="s">
        <v>2349</v>
      </c>
      <c r="I138" s="71" t="s">
        <v>1425</v>
      </c>
      <c r="J138" s="72" t="s">
        <v>170</v>
      </c>
      <c r="K138" s="71" t="s">
        <v>1821</v>
      </c>
      <c r="L138" s="77">
        <v>2.9550561797752808</v>
      </c>
      <c r="M138" s="75" t="s">
        <v>1303</v>
      </c>
      <c r="N138" s="76" t="s">
        <v>1304</v>
      </c>
    </row>
    <row r="139" spans="2:14" x14ac:dyDescent="0.35">
      <c r="B139" s="91" t="s">
        <v>2160</v>
      </c>
      <c r="C139" s="71" t="s">
        <v>1715</v>
      </c>
      <c r="D139" s="72" t="s">
        <v>639</v>
      </c>
      <c r="E139" s="71" t="s">
        <v>1665</v>
      </c>
      <c r="F139" s="71" t="s">
        <v>2350</v>
      </c>
      <c r="G139" s="72" t="s">
        <v>2160</v>
      </c>
      <c r="H139" s="80" t="s">
        <v>2350</v>
      </c>
      <c r="I139" s="71" t="s">
        <v>1424</v>
      </c>
      <c r="J139" s="72" t="s">
        <v>170</v>
      </c>
      <c r="K139" s="71" t="s">
        <v>1821</v>
      </c>
      <c r="L139" s="77">
        <v>3.8305243445692878</v>
      </c>
      <c r="M139" s="78" t="s">
        <v>1302</v>
      </c>
      <c r="N139" s="76" t="s">
        <v>1304</v>
      </c>
    </row>
    <row r="140" spans="2:14" x14ac:dyDescent="0.35">
      <c r="B140" s="91" t="s">
        <v>2161</v>
      </c>
      <c r="C140" s="71" t="s">
        <v>1715</v>
      </c>
      <c r="D140" s="72" t="s">
        <v>639</v>
      </c>
      <c r="E140" s="71" t="s">
        <v>1665</v>
      </c>
      <c r="F140" s="71" t="s">
        <v>2350</v>
      </c>
      <c r="G140" s="72" t="s">
        <v>2161</v>
      </c>
      <c r="H140" s="86" t="s">
        <v>2350</v>
      </c>
      <c r="I140" s="71" t="s">
        <v>1423</v>
      </c>
      <c r="J140" s="72" t="s">
        <v>173</v>
      </c>
      <c r="K140" s="71" t="s">
        <v>1821</v>
      </c>
      <c r="L140" s="77">
        <v>43.730337078651687</v>
      </c>
      <c r="M140" s="78" t="s">
        <v>1302</v>
      </c>
      <c r="N140" s="79" t="s">
        <v>4090</v>
      </c>
    </row>
    <row r="141" spans="2:14" x14ac:dyDescent="0.35">
      <c r="B141" s="91" t="s">
        <v>2162</v>
      </c>
      <c r="C141" s="71" t="s">
        <v>1715</v>
      </c>
      <c r="D141" s="72" t="s">
        <v>639</v>
      </c>
      <c r="E141" s="71" t="s">
        <v>1665</v>
      </c>
      <c r="F141" s="71" t="s">
        <v>2350</v>
      </c>
      <c r="G141" s="72" t="s">
        <v>2162</v>
      </c>
      <c r="H141" s="86" t="s">
        <v>2350</v>
      </c>
      <c r="I141" s="71" t="s">
        <v>1425</v>
      </c>
      <c r="J141" s="72" t="s">
        <v>170</v>
      </c>
      <c r="K141" s="71" t="s">
        <v>1821</v>
      </c>
      <c r="L141" s="77">
        <v>4.3707865168539328</v>
      </c>
      <c r="M141" s="75" t="s">
        <v>1303</v>
      </c>
      <c r="N141" s="76" t="s">
        <v>1304</v>
      </c>
    </row>
    <row r="142" spans="2:14" x14ac:dyDescent="0.35">
      <c r="B142" s="91" t="s">
        <v>1943</v>
      </c>
      <c r="C142" s="71" t="s">
        <v>1944</v>
      </c>
      <c r="D142" s="72" t="s">
        <v>1945</v>
      </c>
      <c r="E142" s="71" t="s">
        <v>36</v>
      </c>
      <c r="F142" s="71" t="s">
        <v>2793</v>
      </c>
      <c r="G142" s="72" t="s">
        <v>1943</v>
      </c>
      <c r="H142" s="80" t="s">
        <v>1946</v>
      </c>
      <c r="I142" s="71" t="s">
        <v>1424</v>
      </c>
      <c r="J142" s="72" t="s">
        <v>170</v>
      </c>
      <c r="K142" s="71" t="s">
        <v>1821</v>
      </c>
      <c r="L142" s="77">
        <v>4.8352059925093629</v>
      </c>
      <c r="M142" s="78" t="s">
        <v>1302</v>
      </c>
      <c r="N142" s="76" t="s">
        <v>1304</v>
      </c>
    </row>
    <row r="143" spans="2:14" x14ac:dyDescent="0.35">
      <c r="B143" s="91" t="s">
        <v>1947</v>
      </c>
      <c r="C143" s="71" t="s">
        <v>1944</v>
      </c>
      <c r="D143" s="72" t="s">
        <v>1945</v>
      </c>
      <c r="E143" s="71" t="s">
        <v>36</v>
      </c>
      <c r="F143" s="71" t="s">
        <v>2793</v>
      </c>
      <c r="G143" s="72" t="s">
        <v>1947</v>
      </c>
      <c r="H143" s="86" t="s">
        <v>1946</v>
      </c>
      <c r="I143" s="71" t="s">
        <v>1423</v>
      </c>
      <c r="J143" s="72" t="s">
        <v>173</v>
      </c>
      <c r="K143" s="71" t="s">
        <v>1821</v>
      </c>
      <c r="L143" s="77">
        <v>55.292134831460672</v>
      </c>
      <c r="M143" s="78" t="s">
        <v>1302</v>
      </c>
      <c r="N143" s="79" t="s">
        <v>4090</v>
      </c>
    </row>
    <row r="144" spans="2:14" x14ac:dyDescent="0.35">
      <c r="B144" s="91" t="s">
        <v>2163</v>
      </c>
      <c r="C144" s="71" t="s">
        <v>1944</v>
      </c>
      <c r="D144" s="72" t="s">
        <v>1945</v>
      </c>
      <c r="E144" s="71" t="s">
        <v>36</v>
      </c>
      <c r="F144" s="71" t="s">
        <v>2793</v>
      </c>
      <c r="G144" s="72" t="s">
        <v>2163</v>
      </c>
      <c r="H144" s="86" t="s">
        <v>1946</v>
      </c>
      <c r="I144" s="71" t="s">
        <v>1425</v>
      </c>
      <c r="J144" s="72" t="s">
        <v>170</v>
      </c>
      <c r="K144" s="71" t="s">
        <v>1821</v>
      </c>
      <c r="L144" s="77">
        <v>5.5393258426966288</v>
      </c>
      <c r="M144" s="75" t="s">
        <v>1303</v>
      </c>
      <c r="N144" s="76" t="s">
        <v>1304</v>
      </c>
    </row>
    <row r="145" spans="2:14" x14ac:dyDescent="0.35">
      <c r="B145" s="91" t="s">
        <v>1948</v>
      </c>
      <c r="C145" s="71" t="s">
        <v>1944</v>
      </c>
      <c r="D145" s="72" t="s">
        <v>1945</v>
      </c>
      <c r="E145" s="71" t="s">
        <v>33</v>
      </c>
      <c r="F145" s="71" t="s">
        <v>2794</v>
      </c>
      <c r="G145" s="72" t="s">
        <v>1948</v>
      </c>
      <c r="H145" s="86" t="s">
        <v>1949</v>
      </c>
      <c r="I145" s="71" t="s">
        <v>1424</v>
      </c>
      <c r="J145" s="72" t="s">
        <v>170</v>
      </c>
      <c r="K145" s="71" t="s">
        <v>1821</v>
      </c>
      <c r="L145" s="77">
        <v>4.8352059925093629</v>
      </c>
      <c r="M145" s="78" t="s">
        <v>1302</v>
      </c>
      <c r="N145" s="76" t="s">
        <v>1304</v>
      </c>
    </row>
    <row r="146" spans="2:14" x14ac:dyDescent="0.35">
      <c r="B146" s="91" t="s">
        <v>1950</v>
      </c>
      <c r="C146" s="71" t="s">
        <v>1944</v>
      </c>
      <c r="D146" s="72" t="s">
        <v>1945</v>
      </c>
      <c r="E146" s="71" t="s">
        <v>33</v>
      </c>
      <c r="F146" s="71" t="s">
        <v>2794</v>
      </c>
      <c r="G146" s="72" t="s">
        <v>1950</v>
      </c>
      <c r="H146" s="86" t="s">
        <v>1949</v>
      </c>
      <c r="I146" s="71" t="s">
        <v>1423</v>
      </c>
      <c r="J146" s="72" t="s">
        <v>173</v>
      </c>
      <c r="K146" s="71" t="s">
        <v>1821</v>
      </c>
      <c r="L146" s="77">
        <v>55.292134831460672</v>
      </c>
      <c r="M146" s="78" t="s">
        <v>1302</v>
      </c>
      <c r="N146" s="79" t="s">
        <v>4090</v>
      </c>
    </row>
    <row r="147" spans="2:14" x14ac:dyDescent="0.35">
      <c r="B147" s="91" t="s">
        <v>2164</v>
      </c>
      <c r="C147" s="71" t="s">
        <v>1944</v>
      </c>
      <c r="D147" s="72" t="s">
        <v>1945</v>
      </c>
      <c r="E147" s="71" t="s">
        <v>33</v>
      </c>
      <c r="F147" s="71" t="s">
        <v>2794</v>
      </c>
      <c r="G147" s="72" t="s">
        <v>2164</v>
      </c>
      <c r="H147" s="86" t="s">
        <v>1949</v>
      </c>
      <c r="I147" s="71" t="s">
        <v>1425</v>
      </c>
      <c r="J147" s="72" t="s">
        <v>170</v>
      </c>
      <c r="K147" s="71" t="s">
        <v>1821</v>
      </c>
      <c r="L147" s="77">
        <v>5.5393258426966288</v>
      </c>
      <c r="M147" s="75" t="s">
        <v>1303</v>
      </c>
      <c r="N147" s="76" t="s">
        <v>1304</v>
      </c>
    </row>
    <row r="148" spans="2:14" x14ac:dyDescent="0.35">
      <c r="B148" s="91" t="s">
        <v>2165</v>
      </c>
      <c r="C148" s="71" t="s">
        <v>1446</v>
      </c>
      <c r="D148" s="72" t="s">
        <v>1447</v>
      </c>
      <c r="E148" s="71" t="s">
        <v>29</v>
      </c>
      <c r="F148" s="71" t="s">
        <v>2351</v>
      </c>
      <c r="G148" s="72" t="s">
        <v>2165</v>
      </c>
      <c r="H148" s="80" t="s">
        <v>2351</v>
      </c>
      <c r="I148" s="71" t="s">
        <v>1424</v>
      </c>
      <c r="J148" s="72" t="s">
        <v>170</v>
      </c>
      <c r="K148" s="71" t="s">
        <v>1821</v>
      </c>
      <c r="L148" s="77">
        <v>3.8305243445692878</v>
      </c>
      <c r="M148" s="78" t="s">
        <v>1302</v>
      </c>
      <c r="N148" s="76" t="s">
        <v>1304</v>
      </c>
    </row>
    <row r="149" spans="2:14" x14ac:dyDescent="0.35">
      <c r="B149" s="91" t="s">
        <v>2166</v>
      </c>
      <c r="C149" s="71" t="s">
        <v>1446</v>
      </c>
      <c r="D149" s="72" t="s">
        <v>1447</v>
      </c>
      <c r="E149" s="71" t="s">
        <v>29</v>
      </c>
      <c r="F149" s="71" t="s">
        <v>2351</v>
      </c>
      <c r="G149" s="72" t="s">
        <v>2166</v>
      </c>
      <c r="H149" s="86" t="s">
        <v>2351</v>
      </c>
      <c r="I149" s="71" t="s">
        <v>1423</v>
      </c>
      <c r="J149" s="72" t="s">
        <v>173</v>
      </c>
      <c r="K149" s="71" t="s">
        <v>1821</v>
      </c>
      <c r="L149" s="77">
        <v>43.730337078651687</v>
      </c>
      <c r="M149" s="78" t="s">
        <v>1302</v>
      </c>
      <c r="N149" s="79" t="s">
        <v>4090</v>
      </c>
    </row>
    <row r="150" spans="2:14" x14ac:dyDescent="0.35">
      <c r="B150" s="91" t="s">
        <v>2167</v>
      </c>
      <c r="C150" s="71" t="s">
        <v>1446</v>
      </c>
      <c r="D150" s="72" t="s">
        <v>1447</v>
      </c>
      <c r="E150" s="71" t="s">
        <v>36</v>
      </c>
      <c r="F150" s="71" t="s">
        <v>2352</v>
      </c>
      <c r="G150" s="72" t="s">
        <v>2167</v>
      </c>
      <c r="H150" s="86" t="s">
        <v>2352</v>
      </c>
      <c r="I150" s="71" t="s">
        <v>1424</v>
      </c>
      <c r="J150" s="72" t="s">
        <v>170</v>
      </c>
      <c r="K150" s="71" t="s">
        <v>1821</v>
      </c>
      <c r="L150" s="77">
        <v>5.1704119850187267</v>
      </c>
      <c r="M150" s="78" t="s">
        <v>1302</v>
      </c>
      <c r="N150" s="76" t="s">
        <v>1304</v>
      </c>
    </row>
    <row r="151" spans="2:14" x14ac:dyDescent="0.35">
      <c r="B151" s="91" t="s">
        <v>2168</v>
      </c>
      <c r="C151" s="71" t="s">
        <v>1446</v>
      </c>
      <c r="D151" s="72" t="s">
        <v>1447</v>
      </c>
      <c r="E151" s="71" t="s">
        <v>36</v>
      </c>
      <c r="F151" s="71" t="s">
        <v>2352</v>
      </c>
      <c r="G151" s="72" t="s">
        <v>2168</v>
      </c>
      <c r="H151" s="86" t="s">
        <v>2352</v>
      </c>
      <c r="I151" s="71" t="s">
        <v>1423</v>
      </c>
      <c r="J151" s="72" t="s">
        <v>173</v>
      </c>
      <c r="K151" s="71" t="s">
        <v>1821</v>
      </c>
      <c r="L151" s="77">
        <v>59.157303370786515</v>
      </c>
      <c r="M151" s="78" t="s">
        <v>1302</v>
      </c>
      <c r="N151" s="79" t="s">
        <v>4090</v>
      </c>
    </row>
    <row r="152" spans="2:14" x14ac:dyDescent="0.35">
      <c r="B152" s="91" t="s">
        <v>1951</v>
      </c>
      <c r="C152" s="71" t="s">
        <v>1448</v>
      </c>
      <c r="D152" s="72" t="s">
        <v>1449</v>
      </c>
      <c r="E152" s="71" t="s">
        <v>29</v>
      </c>
      <c r="F152" s="71" t="s">
        <v>1952</v>
      </c>
      <c r="G152" s="72" t="s">
        <v>1951</v>
      </c>
      <c r="H152" s="80" t="s">
        <v>1952</v>
      </c>
      <c r="I152" s="71" t="s">
        <v>1424</v>
      </c>
      <c r="J152" s="72" t="s">
        <v>170</v>
      </c>
      <c r="K152" s="71" t="s">
        <v>1821</v>
      </c>
      <c r="L152" s="77">
        <v>12.940074906367039</v>
      </c>
      <c r="M152" s="78" t="s">
        <v>1302</v>
      </c>
      <c r="N152" s="76" t="s">
        <v>1304</v>
      </c>
    </row>
    <row r="153" spans="2:14" x14ac:dyDescent="0.35">
      <c r="B153" s="91" t="s">
        <v>1953</v>
      </c>
      <c r="C153" s="71" t="s">
        <v>1448</v>
      </c>
      <c r="D153" s="72" t="s">
        <v>1449</v>
      </c>
      <c r="E153" s="71" t="s">
        <v>29</v>
      </c>
      <c r="F153" s="71" t="s">
        <v>1952</v>
      </c>
      <c r="G153" s="72" t="s">
        <v>1953</v>
      </c>
      <c r="H153" s="86" t="s">
        <v>1952</v>
      </c>
      <c r="I153" s="71" t="s">
        <v>1423</v>
      </c>
      <c r="J153" s="72" t="s">
        <v>173</v>
      </c>
      <c r="K153" s="71" t="s">
        <v>1821</v>
      </c>
      <c r="L153" s="77">
        <v>147.87640449438203</v>
      </c>
      <c r="M153" s="78" t="s">
        <v>1302</v>
      </c>
      <c r="N153" s="79" t="s">
        <v>4090</v>
      </c>
    </row>
    <row r="154" spans="2:14" x14ac:dyDescent="0.35">
      <c r="B154" s="91" t="s">
        <v>2169</v>
      </c>
      <c r="C154" s="71" t="s">
        <v>1717</v>
      </c>
      <c r="D154" s="72" t="s">
        <v>1264</v>
      </c>
      <c r="E154" s="71" t="s">
        <v>33</v>
      </c>
      <c r="F154" s="71" t="s">
        <v>2353</v>
      </c>
      <c r="G154" s="72" t="s">
        <v>2169</v>
      </c>
      <c r="H154" s="80" t="s">
        <v>2353</v>
      </c>
      <c r="I154" s="71" t="s">
        <v>1425</v>
      </c>
      <c r="J154" s="72" t="s">
        <v>170</v>
      </c>
      <c r="K154" s="71" t="s">
        <v>1821</v>
      </c>
      <c r="L154" s="77">
        <v>7362.9101123595501</v>
      </c>
      <c r="M154" s="75" t="s">
        <v>1303</v>
      </c>
      <c r="N154" s="76" t="s">
        <v>1304</v>
      </c>
    </row>
    <row r="155" spans="2:14" x14ac:dyDescent="0.35">
      <c r="B155" s="91" t="s">
        <v>2170</v>
      </c>
      <c r="C155" s="71" t="s">
        <v>1717</v>
      </c>
      <c r="D155" s="72" t="s">
        <v>1264</v>
      </c>
      <c r="E155" s="71" t="s">
        <v>33</v>
      </c>
      <c r="F155" s="71" t="s">
        <v>2353</v>
      </c>
      <c r="G155" s="72" t="s">
        <v>2170</v>
      </c>
      <c r="H155" s="80" t="s">
        <v>2353</v>
      </c>
      <c r="I155" s="71" t="s">
        <v>1424</v>
      </c>
      <c r="J155" s="72" t="s">
        <v>170</v>
      </c>
      <c r="K155" s="71" t="s">
        <v>1821</v>
      </c>
      <c r="L155" s="77">
        <v>6442.5524344569285</v>
      </c>
      <c r="M155" s="78" t="s">
        <v>1302</v>
      </c>
      <c r="N155" s="76" t="s">
        <v>1304</v>
      </c>
    </row>
    <row r="156" spans="2:14" x14ac:dyDescent="0.35">
      <c r="B156" s="91" t="s">
        <v>2171</v>
      </c>
      <c r="C156" s="71" t="s">
        <v>1717</v>
      </c>
      <c r="D156" s="72" t="s">
        <v>1264</v>
      </c>
      <c r="E156" s="71" t="s">
        <v>33</v>
      </c>
      <c r="F156" s="71" t="s">
        <v>2353</v>
      </c>
      <c r="G156" s="72" t="s">
        <v>2171</v>
      </c>
      <c r="H156" s="86" t="s">
        <v>2353</v>
      </c>
      <c r="I156" s="71" t="s">
        <v>1423</v>
      </c>
      <c r="J156" s="72" t="s">
        <v>173</v>
      </c>
      <c r="K156" s="71" t="s">
        <v>1821</v>
      </c>
      <c r="L156" s="77">
        <v>73629.168539325838</v>
      </c>
      <c r="M156" s="78" t="s">
        <v>1302</v>
      </c>
      <c r="N156" s="79" t="s">
        <v>4090</v>
      </c>
    </row>
    <row r="157" spans="2:14" x14ac:dyDescent="0.35">
      <c r="B157" s="91" t="s">
        <v>2172</v>
      </c>
      <c r="C157" s="71" t="s">
        <v>1717</v>
      </c>
      <c r="D157" s="72" t="s">
        <v>1264</v>
      </c>
      <c r="E157" s="71" t="s">
        <v>106</v>
      </c>
      <c r="F157" s="71" t="s">
        <v>2354</v>
      </c>
      <c r="G157" s="72" t="s">
        <v>2172</v>
      </c>
      <c r="H157" s="80" t="s">
        <v>2354</v>
      </c>
      <c r="I157" s="71" t="s">
        <v>1425</v>
      </c>
      <c r="J157" s="72" t="s">
        <v>170</v>
      </c>
      <c r="K157" s="71" t="s">
        <v>1821</v>
      </c>
      <c r="L157" s="77">
        <v>5522.1123595505624</v>
      </c>
      <c r="M157" s="75" t="s">
        <v>1303</v>
      </c>
      <c r="N157" s="76" t="s">
        <v>1304</v>
      </c>
    </row>
    <row r="158" spans="2:14" x14ac:dyDescent="0.35">
      <c r="B158" s="91" t="s">
        <v>2173</v>
      </c>
      <c r="C158" s="71" t="s">
        <v>1717</v>
      </c>
      <c r="D158" s="72" t="s">
        <v>1264</v>
      </c>
      <c r="E158" s="71" t="s">
        <v>106</v>
      </c>
      <c r="F158" s="71" t="s">
        <v>2354</v>
      </c>
      <c r="G158" s="72" t="s">
        <v>2173</v>
      </c>
      <c r="H158" s="80" t="s">
        <v>2354</v>
      </c>
      <c r="I158" s="71" t="s">
        <v>1424</v>
      </c>
      <c r="J158" s="72" t="s">
        <v>170</v>
      </c>
      <c r="K158" s="71" t="s">
        <v>1821</v>
      </c>
      <c r="L158" s="77">
        <v>4831.8445692883897</v>
      </c>
      <c r="M158" s="78" t="s">
        <v>1302</v>
      </c>
      <c r="N158" s="76" t="s">
        <v>1304</v>
      </c>
    </row>
    <row r="159" spans="2:14" x14ac:dyDescent="0.35">
      <c r="B159" s="91" t="s">
        <v>2174</v>
      </c>
      <c r="C159" s="71" t="s">
        <v>1717</v>
      </c>
      <c r="D159" s="72" t="s">
        <v>1264</v>
      </c>
      <c r="E159" s="71" t="s">
        <v>106</v>
      </c>
      <c r="F159" s="71" t="s">
        <v>2354</v>
      </c>
      <c r="G159" s="72" t="s">
        <v>2174</v>
      </c>
      <c r="H159" s="86" t="s">
        <v>2354</v>
      </c>
      <c r="I159" s="71" t="s">
        <v>1423</v>
      </c>
      <c r="J159" s="72" t="s">
        <v>173</v>
      </c>
      <c r="K159" s="71" t="s">
        <v>1821</v>
      </c>
      <c r="L159" s="77">
        <v>55221.067415730337</v>
      </c>
      <c r="M159" s="78" t="s">
        <v>1302</v>
      </c>
      <c r="N159" s="79" t="s">
        <v>4090</v>
      </c>
    </row>
    <row r="160" spans="2:14" x14ac:dyDescent="0.35">
      <c r="B160" s="91" t="s">
        <v>2175</v>
      </c>
      <c r="C160" s="71" t="s">
        <v>1706</v>
      </c>
      <c r="D160" s="72" t="s">
        <v>533</v>
      </c>
      <c r="E160" s="71" t="s">
        <v>272</v>
      </c>
      <c r="F160" s="71" t="s">
        <v>2355</v>
      </c>
      <c r="G160" s="72" t="s">
        <v>2175</v>
      </c>
      <c r="H160" s="80" t="s">
        <v>2355</v>
      </c>
      <c r="I160" s="71" t="s">
        <v>1424</v>
      </c>
      <c r="J160" s="72" t="s">
        <v>170</v>
      </c>
      <c r="K160" s="71" t="s">
        <v>1821</v>
      </c>
      <c r="L160" s="77">
        <v>154.6058052434457</v>
      </c>
      <c r="M160" s="78" t="s">
        <v>1302</v>
      </c>
      <c r="N160" s="76" t="s">
        <v>1304</v>
      </c>
    </row>
    <row r="161" spans="2:14" x14ac:dyDescent="0.35">
      <c r="B161" s="91" t="s">
        <v>2176</v>
      </c>
      <c r="C161" s="71" t="s">
        <v>1706</v>
      </c>
      <c r="D161" s="72" t="s">
        <v>533</v>
      </c>
      <c r="E161" s="71" t="s">
        <v>272</v>
      </c>
      <c r="F161" s="71" t="s">
        <v>2355</v>
      </c>
      <c r="G161" s="72" t="s">
        <v>2176</v>
      </c>
      <c r="H161" s="86" t="s">
        <v>2355</v>
      </c>
      <c r="I161" s="71" t="s">
        <v>1423</v>
      </c>
      <c r="J161" s="72" t="s">
        <v>173</v>
      </c>
      <c r="K161" s="71" t="s">
        <v>1821</v>
      </c>
      <c r="L161" s="77">
        <v>1766.8651685393259</v>
      </c>
      <c r="M161" s="78" t="s">
        <v>1302</v>
      </c>
      <c r="N161" s="79" t="s">
        <v>4090</v>
      </c>
    </row>
    <row r="162" spans="2:14" x14ac:dyDescent="0.35">
      <c r="B162" s="91" t="s">
        <v>2177</v>
      </c>
      <c r="C162" s="71" t="s">
        <v>1706</v>
      </c>
      <c r="D162" s="72" t="s">
        <v>533</v>
      </c>
      <c r="E162" s="71" t="s">
        <v>272</v>
      </c>
      <c r="F162" s="71" t="s">
        <v>2355</v>
      </c>
      <c r="G162" s="72" t="s">
        <v>2177</v>
      </c>
      <c r="H162" s="86" t="s">
        <v>2355</v>
      </c>
      <c r="I162" s="71" t="s">
        <v>1425</v>
      </c>
      <c r="J162" s="72" t="s">
        <v>170</v>
      </c>
      <c r="K162" s="71" t="s">
        <v>1821</v>
      </c>
      <c r="L162" s="77">
        <v>176.67415730337081</v>
      </c>
      <c r="M162" s="75" t="s">
        <v>1303</v>
      </c>
      <c r="N162" s="76" t="s">
        <v>1304</v>
      </c>
    </row>
    <row r="163" spans="2:14" x14ac:dyDescent="0.35">
      <c r="B163" s="91" t="s">
        <v>1954</v>
      </c>
      <c r="C163" s="71" t="s">
        <v>1708</v>
      </c>
      <c r="D163" s="72" t="s">
        <v>538</v>
      </c>
      <c r="E163" s="71" t="s">
        <v>1955</v>
      </c>
      <c r="F163" s="71" t="s">
        <v>1956</v>
      </c>
      <c r="G163" s="72" t="s">
        <v>1954</v>
      </c>
      <c r="H163" s="86" t="s">
        <v>1956</v>
      </c>
      <c r="I163" s="71" t="s">
        <v>1424</v>
      </c>
      <c r="J163" s="72" t="s">
        <v>170</v>
      </c>
      <c r="K163" s="71" t="s">
        <v>1821</v>
      </c>
      <c r="L163" s="77">
        <v>38.711610486891381</v>
      </c>
      <c r="M163" s="78" t="s">
        <v>1302</v>
      </c>
      <c r="N163" s="76" t="s">
        <v>1304</v>
      </c>
    </row>
    <row r="164" spans="2:14" x14ac:dyDescent="0.35">
      <c r="B164" s="91" t="s">
        <v>1957</v>
      </c>
      <c r="C164" s="71" t="s">
        <v>1708</v>
      </c>
      <c r="D164" s="72" t="s">
        <v>538</v>
      </c>
      <c r="E164" s="71" t="s">
        <v>1955</v>
      </c>
      <c r="F164" s="71" t="s">
        <v>1956</v>
      </c>
      <c r="G164" s="72" t="s">
        <v>1957</v>
      </c>
      <c r="H164" s="86" t="s">
        <v>1956</v>
      </c>
      <c r="I164" s="71" t="s">
        <v>1423</v>
      </c>
      <c r="J164" s="72" t="s">
        <v>173</v>
      </c>
      <c r="K164" s="71" t="s">
        <v>1821</v>
      </c>
      <c r="L164" s="77">
        <v>442.35955056179773</v>
      </c>
      <c r="M164" s="78" t="s">
        <v>1302</v>
      </c>
      <c r="N164" s="79" t="s">
        <v>4090</v>
      </c>
    </row>
    <row r="165" spans="2:14" x14ac:dyDescent="0.35">
      <c r="B165" s="91" t="s">
        <v>2178</v>
      </c>
      <c r="C165" s="71" t="s">
        <v>1708</v>
      </c>
      <c r="D165" s="72" t="s">
        <v>538</v>
      </c>
      <c r="E165" s="71" t="s">
        <v>1955</v>
      </c>
      <c r="F165" s="71" t="s">
        <v>1956</v>
      </c>
      <c r="G165" s="72" t="s">
        <v>2178</v>
      </c>
      <c r="H165" s="86" t="s">
        <v>1956</v>
      </c>
      <c r="I165" s="71" t="s">
        <v>1425</v>
      </c>
      <c r="J165" s="72" t="s">
        <v>170</v>
      </c>
      <c r="K165" s="71" t="s">
        <v>1821</v>
      </c>
      <c r="L165" s="77">
        <v>44.235955056179769</v>
      </c>
      <c r="M165" s="75" t="s">
        <v>1303</v>
      </c>
      <c r="N165" s="76" t="s">
        <v>1304</v>
      </c>
    </row>
    <row r="166" spans="2:14" x14ac:dyDescent="0.35">
      <c r="B166" s="91" t="s">
        <v>2179</v>
      </c>
      <c r="C166" s="71" t="s">
        <v>1708</v>
      </c>
      <c r="D166" s="72" t="s">
        <v>538</v>
      </c>
      <c r="E166" s="71" t="s">
        <v>1861</v>
      </c>
      <c r="F166" s="71" t="s">
        <v>2356</v>
      </c>
      <c r="G166" s="72" t="s">
        <v>2179</v>
      </c>
      <c r="H166" s="80" t="s">
        <v>2356</v>
      </c>
      <c r="I166" s="71" t="s">
        <v>1424</v>
      </c>
      <c r="J166" s="72" t="s">
        <v>170</v>
      </c>
      <c r="K166" s="71" t="s">
        <v>1821</v>
      </c>
      <c r="L166" s="77">
        <v>77.303370786516851</v>
      </c>
      <c r="M166" s="78" t="s">
        <v>1302</v>
      </c>
      <c r="N166" s="76" t="s">
        <v>1304</v>
      </c>
    </row>
    <row r="167" spans="2:14" x14ac:dyDescent="0.35">
      <c r="B167" s="91" t="s">
        <v>2180</v>
      </c>
      <c r="C167" s="71" t="s">
        <v>1708</v>
      </c>
      <c r="D167" s="72" t="s">
        <v>538</v>
      </c>
      <c r="E167" s="71" t="s">
        <v>1861</v>
      </c>
      <c r="F167" s="71" t="s">
        <v>2356</v>
      </c>
      <c r="G167" s="72" t="s">
        <v>2180</v>
      </c>
      <c r="H167" s="86" t="s">
        <v>2356</v>
      </c>
      <c r="I167" s="71" t="s">
        <v>1423</v>
      </c>
      <c r="J167" s="72" t="s">
        <v>173</v>
      </c>
      <c r="K167" s="71" t="s">
        <v>1821</v>
      </c>
      <c r="L167" s="77">
        <v>883.43820224719104</v>
      </c>
      <c r="M167" s="78" t="s">
        <v>1302</v>
      </c>
      <c r="N167" s="79" t="s">
        <v>4090</v>
      </c>
    </row>
    <row r="168" spans="2:14" x14ac:dyDescent="0.35">
      <c r="B168" s="91" t="s">
        <v>2181</v>
      </c>
      <c r="C168" s="71" t="s">
        <v>1708</v>
      </c>
      <c r="D168" s="72" t="s">
        <v>538</v>
      </c>
      <c r="E168" s="71" t="s">
        <v>1861</v>
      </c>
      <c r="F168" s="71" t="s">
        <v>2356</v>
      </c>
      <c r="G168" s="72" t="s">
        <v>2181</v>
      </c>
      <c r="H168" s="86" t="s">
        <v>2356</v>
      </c>
      <c r="I168" s="71" t="s">
        <v>1425</v>
      </c>
      <c r="J168" s="72" t="s">
        <v>170</v>
      </c>
      <c r="K168" s="71" t="s">
        <v>1821</v>
      </c>
      <c r="L168" s="77">
        <v>88.348314606741567</v>
      </c>
      <c r="M168" s="75" t="s">
        <v>1303</v>
      </c>
      <c r="N168" s="76" t="s">
        <v>1304</v>
      </c>
    </row>
    <row r="169" spans="2:14" x14ac:dyDescent="0.35">
      <c r="B169" s="91" t="s">
        <v>1958</v>
      </c>
      <c r="C169" s="71" t="s">
        <v>660</v>
      </c>
      <c r="D169" s="72" t="s">
        <v>661</v>
      </c>
      <c r="E169" s="71" t="s">
        <v>262</v>
      </c>
      <c r="F169" s="71" t="s">
        <v>1959</v>
      </c>
      <c r="G169" s="72" t="s">
        <v>1958</v>
      </c>
      <c r="H169" s="80" t="s">
        <v>1959</v>
      </c>
      <c r="I169" s="71" t="s">
        <v>1424</v>
      </c>
      <c r="J169" s="72" t="s">
        <v>170</v>
      </c>
      <c r="K169" s="71" t="s">
        <v>1821</v>
      </c>
      <c r="L169" s="77">
        <v>19.35580524344569</v>
      </c>
      <c r="M169" s="78" t="s">
        <v>1302</v>
      </c>
      <c r="N169" s="76" t="s">
        <v>1304</v>
      </c>
    </row>
    <row r="170" spans="2:14" x14ac:dyDescent="0.35">
      <c r="B170" s="91" t="s">
        <v>1960</v>
      </c>
      <c r="C170" s="71" t="s">
        <v>660</v>
      </c>
      <c r="D170" s="72" t="s">
        <v>661</v>
      </c>
      <c r="E170" s="71" t="s">
        <v>262</v>
      </c>
      <c r="F170" s="71" t="s">
        <v>1959</v>
      </c>
      <c r="G170" s="72" t="s">
        <v>1960</v>
      </c>
      <c r="H170" s="86" t="s">
        <v>1959</v>
      </c>
      <c r="I170" s="71" t="s">
        <v>1423</v>
      </c>
      <c r="J170" s="72" t="s">
        <v>173</v>
      </c>
      <c r="K170" s="71" t="s">
        <v>1821</v>
      </c>
      <c r="L170" s="77">
        <v>221.17977528089887</v>
      </c>
      <c r="M170" s="78" t="s">
        <v>1302</v>
      </c>
      <c r="N170" s="79" t="s">
        <v>4090</v>
      </c>
    </row>
    <row r="171" spans="2:14" x14ac:dyDescent="0.35">
      <c r="B171" s="91" t="s">
        <v>2182</v>
      </c>
      <c r="C171" s="71" t="s">
        <v>660</v>
      </c>
      <c r="D171" s="72" t="s">
        <v>661</v>
      </c>
      <c r="E171" s="71" t="s">
        <v>262</v>
      </c>
      <c r="F171" s="71" t="s">
        <v>1959</v>
      </c>
      <c r="G171" s="72" t="s">
        <v>2182</v>
      </c>
      <c r="H171" s="86" t="s">
        <v>1959</v>
      </c>
      <c r="I171" s="71" t="s">
        <v>1425</v>
      </c>
      <c r="J171" s="72" t="s">
        <v>170</v>
      </c>
      <c r="K171" s="71" t="s">
        <v>1821</v>
      </c>
      <c r="L171" s="77">
        <v>22.123595505617978</v>
      </c>
      <c r="M171" s="75" t="s">
        <v>1303</v>
      </c>
      <c r="N171" s="76" t="s">
        <v>1304</v>
      </c>
    </row>
    <row r="172" spans="2:14" x14ac:dyDescent="0.35">
      <c r="B172" s="91" t="s">
        <v>2183</v>
      </c>
      <c r="C172" s="71" t="s">
        <v>660</v>
      </c>
      <c r="D172" s="72" t="s">
        <v>661</v>
      </c>
      <c r="E172" s="71" t="s">
        <v>302</v>
      </c>
      <c r="F172" s="71" t="s">
        <v>2357</v>
      </c>
      <c r="G172" s="72" t="s">
        <v>2183</v>
      </c>
      <c r="H172" s="80" t="s">
        <v>2357</v>
      </c>
      <c r="I172" s="71" t="s">
        <v>1424</v>
      </c>
      <c r="J172" s="72" t="s">
        <v>170</v>
      </c>
      <c r="K172" s="71" t="s">
        <v>1821</v>
      </c>
      <c r="L172" s="77">
        <v>14.519662921348313</v>
      </c>
      <c r="M172" s="78" t="s">
        <v>1302</v>
      </c>
      <c r="N172" s="76" t="s">
        <v>1304</v>
      </c>
    </row>
    <row r="173" spans="2:14" x14ac:dyDescent="0.35">
      <c r="B173" s="91" t="s">
        <v>2184</v>
      </c>
      <c r="C173" s="71" t="s">
        <v>660</v>
      </c>
      <c r="D173" s="72" t="s">
        <v>661</v>
      </c>
      <c r="E173" s="71" t="s">
        <v>302</v>
      </c>
      <c r="F173" s="71" t="s">
        <v>2357</v>
      </c>
      <c r="G173" s="72" t="s">
        <v>2184</v>
      </c>
      <c r="H173" s="86" t="s">
        <v>2357</v>
      </c>
      <c r="I173" s="71" t="s">
        <v>1423</v>
      </c>
      <c r="J173" s="72" t="s">
        <v>173</v>
      </c>
      <c r="K173" s="71" t="s">
        <v>1821</v>
      </c>
      <c r="L173" s="77">
        <v>165.88764044943818</v>
      </c>
      <c r="M173" s="78" t="s">
        <v>1302</v>
      </c>
      <c r="N173" s="79" t="s">
        <v>4090</v>
      </c>
    </row>
    <row r="174" spans="2:14" x14ac:dyDescent="0.35">
      <c r="B174" s="91" t="s">
        <v>2185</v>
      </c>
      <c r="C174" s="71" t="s">
        <v>660</v>
      </c>
      <c r="D174" s="72" t="s">
        <v>661</v>
      </c>
      <c r="E174" s="71" t="s">
        <v>302</v>
      </c>
      <c r="F174" s="71" t="s">
        <v>2357</v>
      </c>
      <c r="G174" s="72" t="s">
        <v>2185</v>
      </c>
      <c r="H174" s="86" t="s">
        <v>2357</v>
      </c>
      <c r="I174" s="71" t="s">
        <v>1425</v>
      </c>
      <c r="J174" s="72" t="s">
        <v>170</v>
      </c>
      <c r="K174" s="71" t="s">
        <v>1821</v>
      </c>
      <c r="L174" s="77">
        <v>16.584269662921347</v>
      </c>
      <c r="M174" s="75" t="s">
        <v>1303</v>
      </c>
      <c r="N174" s="76" t="s">
        <v>1304</v>
      </c>
    </row>
    <row r="175" spans="2:14" x14ac:dyDescent="0.35">
      <c r="B175" s="91" t="s">
        <v>2186</v>
      </c>
      <c r="C175" s="71" t="s">
        <v>665</v>
      </c>
      <c r="D175" s="72" t="s">
        <v>666</v>
      </c>
      <c r="E175" s="71" t="s">
        <v>272</v>
      </c>
      <c r="F175" s="71" t="s">
        <v>2358</v>
      </c>
      <c r="G175" s="72" t="s">
        <v>2186</v>
      </c>
      <c r="H175" s="80" t="s">
        <v>2358</v>
      </c>
      <c r="I175" s="71" t="s">
        <v>1424</v>
      </c>
      <c r="J175" s="72" t="s">
        <v>170</v>
      </c>
      <c r="K175" s="71" t="s">
        <v>1821</v>
      </c>
      <c r="L175" s="77">
        <v>120.82397003745319</v>
      </c>
      <c r="M175" s="78" t="s">
        <v>1302</v>
      </c>
      <c r="N175" s="76" t="s">
        <v>1304</v>
      </c>
    </row>
    <row r="176" spans="2:14" x14ac:dyDescent="0.35">
      <c r="B176" s="91" t="s">
        <v>2187</v>
      </c>
      <c r="C176" s="71" t="s">
        <v>665</v>
      </c>
      <c r="D176" s="72" t="s">
        <v>666</v>
      </c>
      <c r="E176" s="71" t="s">
        <v>272</v>
      </c>
      <c r="F176" s="71" t="s">
        <v>2358</v>
      </c>
      <c r="G176" s="72" t="s">
        <v>2187</v>
      </c>
      <c r="H176" s="86" t="s">
        <v>2358</v>
      </c>
      <c r="I176" s="71" t="s">
        <v>1423</v>
      </c>
      <c r="J176" s="72" t="s">
        <v>173</v>
      </c>
      <c r="K176" s="71" t="s">
        <v>1821</v>
      </c>
      <c r="L176" s="77">
        <v>1380.7752808988764</v>
      </c>
      <c r="M176" s="78" t="s">
        <v>1302</v>
      </c>
      <c r="N176" s="79" t="s">
        <v>4090</v>
      </c>
    </row>
    <row r="177" spans="2:14" x14ac:dyDescent="0.35">
      <c r="B177" s="91" t="s">
        <v>2188</v>
      </c>
      <c r="C177" s="71" t="s">
        <v>665</v>
      </c>
      <c r="D177" s="72" t="s">
        <v>666</v>
      </c>
      <c r="E177" s="71" t="s">
        <v>272</v>
      </c>
      <c r="F177" s="71" t="s">
        <v>2358</v>
      </c>
      <c r="G177" s="72" t="s">
        <v>2188</v>
      </c>
      <c r="H177" s="86" t="s">
        <v>2358</v>
      </c>
      <c r="I177" s="71" t="s">
        <v>1425</v>
      </c>
      <c r="J177" s="72" t="s">
        <v>170</v>
      </c>
      <c r="K177" s="71" t="s">
        <v>1821</v>
      </c>
      <c r="L177" s="77">
        <v>138.07865168539325</v>
      </c>
      <c r="M177" s="75" t="s">
        <v>1303</v>
      </c>
      <c r="N177" s="76" t="s">
        <v>1304</v>
      </c>
    </row>
    <row r="178" spans="2:14" x14ac:dyDescent="0.35">
      <c r="B178" s="91" t="s">
        <v>2189</v>
      </c>
      <c r="C178" s="71" t="s">
        <v>665</v>
      </c>
      <c r="D178" s="72" t="s">
        <v>666</v>
      </c>
      <c r="E178" s="71" t="s">
        <v>262</v>
      </c>
      <c r="F178" s="71" t="s">
        <v>2359</v>
      </c>
      <c r="G178" s="72" t="s">
        <v>2189</v>
      </c>
      <c r="H178" s="86" t="s">
        <v>2359</v>
      </c>
      <c r="I178" s="71" t="s">
        <v>1424</v>
      </c>
      <c r="J178" s="72" t="s">
        <v>170</v>
      </c>
      <c r="K178" s="71" t="s">
        <v>1821</v>
      </c>
      <c r="L178" s="77">
        <v>70.886704119850194</v>
      </c>
      <c r="M178" s="78" t="s">
        <v>1302</v>
      </c>
      <c r="N178" s="76" t="s">
        <v>1304</v>
      </c>
    </row>
    <row r="179" spans="2:14" x14ac:dyDescent="0.35">
      <c r="B179" s="91" t="s">
        <v>2190</v>
      </c>
      <c r="C179" s="71" t="s">
        <v>665</v>
      </c>
      <c r="D179" s="72" t="s">
        <v>666</v>
      </c>
      <c r="E179" s="71" t="s">
        <v>262</v>
      </c>
      <c r="F179" s="71" t="s">
        <v>2359</v>
      </c>
      <c r="G179" s="72" t="s">
        <v>2190</v>
      </c>
      <c r="H179" s="86" t="s">
        <v>2359</v>
      </c>
      <c r="I179" s="71" t="s">
        <v>1423</v>
      </c>
      <c r="J179" s="72" t="s">
        <v>173</v>
      </c>
      <c r="K179" s="71" t="s">
        <v>1821</v>
      </c>
      <c r="L179" s="77">
        <v>810.13483146067415</v>
      </c>
      <c r="M179" s="78" t="s">
        <v>1302</v>
      </c>
      <c r="N179" s="79" t="s">
        <v>4090</v>
      </c>
    </row>
    <row r="180" spans="2:14" x14ac:dyDescent="0.35">
      <c r="B180" s="91" t="s">
        <v>1961</v>
      </c>
      <c r="C180" s="71" t="s">
        <v>1276</v>
      </c>
      <c r="D180" s="72" t="s">
        <v>1275</v>
      </c>
      <c r="E180" s="71" t="s">
        <v>391</v>
      </c>
      <c r="F180" s="71" t="s">
        <v>1962</v>
      </c>
      <c r="G180" s="72" t="s">
        <v>1961</v>
      </c>
      <c r="H180" s="80" t="s">
        <v>1962</v>
      </c>
      <c r="I180" s="71" t="s">
        <v>1424</v>
      </c>
      <c r="J180" s="72" t="s">
        <v>170</v>
      </c>
      <c r="K180" s="71" t="s">
        <v>1821</v>
      </c>
      <c r="L180" s="77">
        <v>103.061797752809</v>
      </c>
      <c r="M180" s="78" t="s">
        <v>1302</v>
      </c>
      <c r="N180" s="76" t="s">
        <v>1304</v>
      </c>
    </row>
    <row r="181" spans="2:14" x14ac:dyDescent="0.35">
      <c r="B181" s="91" t="s">
        <v>1963</v>
      </c>
      <c r="C181" s="71" t="s">
        <v>1276</v>
      </c>
      <c r="D181" s="72" t="s">
        <v>1275</v>
      </c>
      <c r="E181" s="71" t="s">
        <v>391</v>
      </c>
      <c r="F181" s="71" t="s">
        <v>1962</v>
      </c>
      <c r="G181" s="72" t="s">
        <v>1963</v>
      </c>
      <c r="H181" s="86" t="s">
        <v>1962</v>
      </c>
      <c r="I181" s="71" t="s">
        <v>1423</v>
      </c>
      <c r="J181" s="72" t="s">
        <v>173</v>
      </c>
      <c r="K181" s="71" t="s">
        <v>1821</v>
      </c>
      <c r="L181" s="77">
        <v>1177.9101123595503</v>
      </c>
      <c r="M181" s="78" t="s">
        <v>1302</v>
      </c>
      <c r="N181" s="79" t="s">
        <v>4090</v>
      </c>
    </row>
    <row r="182" spans="2:14" x14ac:dyDescent="0.35">
      <c r="B182" s="91" t="s">
        <v>2191</v>
      </c>
      <c r="C182" s="71" t="s">
        <v>1702</v>
      </c>
      <c r="D182" s="72" t="s">
        <v>195</v>
      </c>
      <c r="E182" s="71" t="s">
        <v>287</v>
      </c>
      <c r="F182" s="71" t="s">
        <v>4240</v>
      </c>
      <c r="G182" s="72" t="s">
        <v>2191</v>
      </c>
      <c r="H182" s="80" t="s">
        <v>2360</v>
      </c>
      <c r="I182" s="71" t="s">
        <v>1424</v>
      </c>
      <c r="J182" s="72" t="s">
        <v>170</v>
      </c>
      <c r="K182" s="71" t="s">
        <v>1821</v>
      </c>
      <c r="L182" s="77">
        <v>14.519662921348313</v>
      </c>
      <c r="M182" s="78" t="s">
        <v>1302</v>
      </c>
      <c r="N182" s="76" t="s">
        <v>1304</v>
      </c>
    </row>
    <row r="183" spans="2:14" x14ac:dyDescent="0.35">
      <c r="B183" s="91" t="s">
        <v>2192</v>
      </c>
      <c r="C183" s="71" t="s">
        <v>1702</v>
      </c>
      <c r="D183" s="72" t="s">
        <v>195</v>
      </c>
      <c r="E183" s="71" t="s">
        <v>287</v>
      </c>
      <c r="F183" s="71" t="s">
        <v>4240</v>
      </c>
      <c r="G183" s="72" t="s">
        <v>2192</v>
      </c>
      <c r="H183" s="86" t="s">
        <v>2360</v>
      </c>
      <c r="I183" s="71" t="s">
        <v>1423</v>
      </c>
      <c r="J183" s="72" t="s">
        <v>173</v>
      </c>
      <c r="K183" s="71" t="s">
        <v>1821</v>
      </c>
      <c r="L183" s="77">
        <v>165.88764044943818</v>
      </c>
      <c r="M183" s="78" t="s">
        <v>1302</v>
      </c>
      <c r="N183" s="79" t="s">
        <v>4090</v>
      </c>
    </row>
    <row r="184" spans="2:14" x14ac:dyDescent="0.35">
      <c r="B184" s="91" t="s">
        <v>2193</v>
      </c>
      <c r="C184" s="71" t="s">
        <v>1702</v>
      </c>
      <c r="D184" s="72" t="s">
        <v>195</v>
      </c>
      <c r="E184" s="71" t="s">
        <v>287</v>
      </c>
      <c r="F184" s="71" t="s">
        <v>4240</v>
      </c>
      <c r="G184" s="72" t="s">
        <v>2193</v>
      </c>
      <c r="H184" s="86" t="s">
        <v>2360</v>
      </c>
      <c r="I184" s="71" t="s">
        <v>1425</v>
      </c>
      <c r="J184" s="72" t="s">
        <v>170</v>
      </c>
      <c r="K184" s="71" t="s">
        <v>1821</v>
      </c>
      <c r="L184" s="77">
        <v>16.584269662921347</v>
      </c>
      <c r="M184" s="75" t="s">
        <v>1303</v>
      </c>
      <c r="N184" s="76" t="s">
        <v>1304</v>
      </c>
    </row>
    <row r="185" spans="2:14" x14ac:dyDescent="0.35">
      <c r="B185" s="91" t="s">
        <v>1964</v>
      </c>
      <c r="C185" s="71" t="s">
        <v>1702</v>
      </c>
      <c r="D185" s="72" t="s">
        <v>195</v>
      </c>
      <c r="E185" s="71" t="s">
        <v>282</v>
      </c>
      <c r="F185" s="71" t="s">
        <v>4241</v>
      </c>
      <c r="G185" s="72" t="s">
        <v>1964</v>
      </c>
      <c r="H185" s="86" t="s">
        <v>1965</v>
      </c>
      <c r="I185" s="71" t="s">
        <v>1424</v>
      </c>
      <c r="J185" s="72" t="s">
        <v>170</v>
      </c>
      <c r="K185" s="71" t="s">
        <v>1821</v>
      </c>
      <c r="L185" s="77">
        <v>19.35580524344569</v>
      </c>
      <c r="M185" s="78" t="s">
        <v>1302</v>
      </c>
      <c r="N185" s="76" t="s">
        <v>1304</v>
      </c>
    </row>
    <row r="186" spans="2:14" x14ac:dyDescent="0.35">
      <c r="B186" s="91" t="s">
        <v>1966</v>
      </c>
      <c r="C186" s="71" t="s">
        <v>1702</v>
      </c>
      <c r="D186" s="72" t="s">
        <v>195</v>
      </c>
      <c r="E186" s="71" t="s">
        <v>282</v>
      </c>
      <c r="F186" s="71" t="s">
        <v>4241</v>
      </c>
      <c r="G186" s="72" t="s">
        <v>1966</v>
      </c>
      <c r="H186" s="86" t="s">
        <v>1965</v>
      </c>
      <c r="I186" s="71" t="s">
        <v>1423</v>
      </c>
      <c r="J186" s="72" t="s">
        <v>173</v>
      </c>
      <c r="K186" s="71" t="s">
        <v>1821</v>
      </c>
      <c r="L186" s="77">
        <v>221.17977528089887</v>
      </c>
      <c r="M186" s="78" t="s">
        <v>1302</v>
      </c>
      <c r="N186" s="79" t="s">
        <v>4090</v>
      </c>
    </row>
    <row r="187" spans="2:14" x14ac:dyDescent="0.35">
      <c r="B187" s="91" t="s">
        <v>2194</v>
      </c>
      <c r="C187" s="71" t="s">
        <v>1702</v>
      </c>
      <c r="D187" s="72" t="s">
        <v>195</v>
      </c>
      <c r="E187" s="71" t="s">
        <v>282</v>
      </c>
      <c r="F187" s="71" t="s">
        <v>4241</v>
      </c>
      <c r="G187" s="72" t="s">
        <v>2194</v>
      </c>
      <c r="H187" s="86" t="s">
        <v>1965</v>
      </c>
      <c r="I187" s="71" t="s">
        <v>1425</v>
      </c>
      <c r="J187" s="72" t="s">
        <v>170</v>
      </c>
      <c r="K187" s="71" t="s">
        <v>1821</v>
      </c>
      <c r="L187" s="77">
        <v>22.123595505617978</v>
      </c>
      <c r="M187" s="75" t="s">
        <v>1303</v>
      </c>
      <c r="N187" s="76" t="s">
        <v>1304</v>
      </c>
    </row>
    <row r="188" spans="2:14" x14ac:dyDescent="0.35">
      <c r="B188" s="91" t="s">
        <v>2195</v>
      </c>
      <c r="C188" s="71" t="s">
        <v>676</v>
      </c>
      <c r="D188" s="72" t="s">
        <v>677</v>
      </c>
      <c r="E188" s="71" t="s">
        <v>376</v>
      </c>
      <c r="F188" s="71" t="s">
        <v>2361</v>
      </c>
      <c r="G188" s="72" t="s">
        <v>2195</v>
      </c>
      <c r="H188" s="86" t="s">
        <v>2361</v>
      </c>
      <c r="I188" s="71" t="s">
        <v>1424</v>
      </c>
      <c r="J188" s="72" t="s">
        <v>170</v>
      </c>
      <c r="K188" s="71" t="s">
        <v>1821</v>
      </c>
      <c r="L188" s="77">
        <v>6.416666666666667</v>
      </c>
      <c r="M188" s="78" t="s">
        <v>1302</v>
      </c>
      <c r="N188" s="76" t="s">
        <v>1304</v>
      </c>
    </row>
    <row r="189" spans="2:14" x14ac:dyDescent="0.35">
      <c r="B189" s="91" t="s">
        <v>2196</v>
      </c>
      <c r="C189" s="71" t="s">
        <v>676</v>
      </c>
      <c r="D189" s="72" t="s">
        <v>677</v>
      </c>
      <c r="E189" s="71" t="s">
        <v>376</v>
      </c>
      <c r="F189" s="71" t="s">
        <v>2361</v>
      </c>
      <c r="G189" s="72" t="s">
        <v>2196</v>
      </c>
      <c r="H189" s="86" t="s">
        <v>2361</v>
      </c>
      <c r="I189" s="71" t="s">
        <v>1423</v>
      </c>
      <c r="J189" s="72" t="s">
        <v>173</v>
      </c>
      <c r="K189" s="71" t="s">
        <v>1821</v>
      </c>
      <c r="L189" s="77">
        <v>73.303370786516851</v>
      </c>
      <c r="M189" s="78" t="s">
        <v>1302</v>
      </c>
      <c r="N189" s="79" t="s">
        <v>4090</v>
      </c>
    </row>
    <row r="190" spans="2:14" x14ac:dyDescent="0.35">
      <c r="B190" s="91" t="s">
        <v>2197</v>
      </c>
      <c r="C190" s="71" t="s">
        <v>676</v>
      </c>
      <c r="D190" s="72" t="s">
        <v>677</v>
      </c>
      <c r="E190" s="71" t="s">
        <v>376</v>
      </c>
      <c r="F190" s="71" t="s">
        <v>2361</v>
      </c>
      <c r="G190" s="72" t="s">
        <v>2197</v>
      </c>
      <c r="H190" s="86" t="s">
        <v>2361</v>
      </c>
      <c r="I190" s="71" t="s">
        <v>1425</v>
      </c>
      <c r="J190" s="72" t="s">
        <v>170</v>
      </c>
      <c r="K190" s="71" t="s">
        <v>1821</v>
      </c>
      <c r="L190" s="77">
        <v>7.3258426966292127</v>
      </c>
      <c r="M190" s="75" t="s">
        <v>1303</v>
      </c>
      <c r="N190" s="76" t="s">
        <v>1304</v>
      </c>
    </row>
    <row r="191" spans="2:14" x14ac:dyDescent="0.35">
      <c r="B191" s="91" t="s">
        <v>2198</v>
      </c>
      <c r="C191" s="71" t="s">
        <v>1711</v>
      </c>
      <c r="D191" s="72" t="s">
        <v>672</v>
      </c>
      <c r="E191" s="71" t="s">
        <v>106</v>
      </c>
      <c r="F191" s="71" t="s">
        <v>2362</v>
      </c>
      <c r="G191" s="72" t="s">
        <v>2198</v>
      </c>
      <c r="H191" s="80" t="s">
        <v>2362</v>
      </c>
      <c r="I191" s="71" t="s">
        <v>1424</v>
      </c>
      <c r="J191" s="72" t="s">
        <v>170</v>
      </c>
      <c r="K191" s="71" t="s">
        <v>1821</v>
      </c>
      <c r="L191" s="77">
        <v>14.735018726591761</v>
      </c>
      <c r="M191" s="78" t="s">
        <v>1302</v>
      </c>
      <c r="N191" s="76" t="s">
        <v>1304</v>
      </c>
    </row>
    <row r="192" spans="2:14" x14ac:dyDescent="0.35">
      <c r="B192" s="91" t="s">
        <v>2199</v>
      </c>
      <c r="C192" s="71" t="s">
        <v>1711</v>
      </c>
      <c r="D192" s="72" t="s">
        <v>672</v>
      </c>
      <c r="E192" s="71" t="s">
        <v>106</v>
      </c>
      <c r="F192" s="71" t="s">
        <v>2362</v>
      </c>
      <c r="G192" s="72" t="s">
        <v>2199</v>
      </c>
      <c r="H192" s="86" t="s">
        <v>2362</v>
      </c>
      <c r="I192" s="71" t="s">
        <v>1423</v>
      </c>
      <c r="J192" s="72" t="s">
        <v>173</v>
      </c>
      <c r="K192" s="71" t="s">
        <v>1821</v>
      </c>
      <c r="L192" s="77">
        <v>168.44943820224717</v>
      </c>
      <c r="M192" s="78" t="s">
        <v>1302</v>
      </c>
      <c r="N192" s="79" t="s">
        <v>4090</v>
      </c>
    </row>
    <row r="193" spans="2:14" x14ac:dyDescent="0.35">
      <c r="B193" s="91" t="s">
        <v>2200</v>
      </c>
      <c r="C193" s="71" t="s">
        <v>1711</v>
      </c>
      <c r="D193" s="72" t="s">
        <v>672</v>
      </c>
      <c r="E193" s="71" t="s">
        <v>106</v>
      </c>
      <c r="F193" s="71" t="s">
        <v>2362</v>
      </c>
      <c r="G193" s="72" t="s">
        <v>2200</v>
      </c>
      <c r="H193" s="86" t="s">
        <v>2362</v>
      </c>
      <c r="I193" s="71" t="s">
        <v>1425</v>
      </c>
      <c r="J193" s="72" t="s">
        <v>170</v>
      </c>
      <c r="K193" s="71" t="s">
        <v>1821</v>
      </c>
      <c r="L193" s="77">
        <v>16.853932584269664</v>
      </c>
      <c r="M193" s="75" t="s">
        <v>1303</v>
      </c>
      <c r="N193" s="76" t="s">
        <v>1304</v>
      </c>
    </row>
    <row r="194" spans="2:14" x14ac:dyDescent="0.35">
      <c r="B194" s="91" t="s">
        <v>1967</v>
      </c>
      <c r="C194" s="71" t="s">
        <v>1968</v>
      </c>
      <c r="D194" s="72" t="s">
        <v>1969</v>
      </c>
      <c r="E194" s="71" t="s">
        <v>386</v>
      </c>
      <c r="F194" s="71" t="s">
        <v>1970</v>
      </c>
      <c r="G194" s="72" t="s">
        <v>1967</v>
      </c>
      <c r="H194" s="80" t="s">
        <v>1970</v>
      </c>
      <c r="I194" s="71" t="s">
        <v>1424</v>
      </c>
      <c r="J194" s="72" t="s">
        <v>170</v>
      </c>
      <c r="K194" s="71" t="s">
        <v>1821</v>
      </c>
      <c r="L194" s="77">
        <v>20.923220973782772</v>
      </c>
      <c r="M194" s="78" t="s">
        <v>1302</v>
      </c>
      <c r="N194" s="76" t="s">
        <v>1304</v>
      </c>
    </row>
    <row r="195" spans="2:14" x14ac:dyDescent="0.35">
      <c r="B195" s="91" t="s">
        <v>1971</v>
      </c>
      <c r="C195" s="71" t="s">
        <v>1968</v>
      </c>
      <c r="D195" s="72" t="s">
        <v>1969</v>
      </c>
      <c r="E195" s="71" t="s">
        <v>386</v>
      </c>
      <c r="F195" s="71" t="s">
        <v>1970</v>
      </c>
      <c r="G195" s="72" t="s">
        <v>1971</v>
      </c>
      <c r="H195" s="86" t="s">
        <v>1970</v>
      </c>
      <c r="I195" s="71" t="s">
        <v>1423</v>
      </c>
      <c r="J195" s="72" t="s">
        <v>173</v>
      </c>
      <c r="K195" s="71" t="s">
        <v>1821</v>
      </c>
      <c r="L195" s="77">
        <v>239.17977528089887</v>
      </c>
      <c r="M195" s="78" t="s">
        <v>1302</v>
      </c>
      <c r="N195" s="79" t="s">
        <v>4090</v>
      </c>
    </row>
    <row r="196" spans="2:14" x14ac:dyDescent="0.35">
      <c r="B196" s="91" t="s">
        <v>2201</v>
      </c>
      <c r="C196" s="71" t="s">
        <v>1968</v>
      </c>
      <c r="D196" s="72" t="s">
        <v>1969</v>
      </c>
      <c r="E196" s="71" t="s">
        <v>386</v>
      </c>
      <c r="F196" s="71" t="s">
        <v>1970</v>
      </c>
      <c r="G196" s="72" t="s">
        <v>2201</v>
      </c>
      <c r="H196" s="86" t="s">
        <v>1970</v>
      </c>
      <c r="I196" s="71" t="s">
        <v>1425</v>
      </c>
      <c r="J196" s="72" t="s">
        <v>170</v>
      </c>
      <c r="K196" s="71" t="s">
        <v>1821</v>
      </c>
      <c r="L196" s="77">
        <v>23.921348314606739</v>
      </c>
      <c r="M196" s="75" t="s">
        <v>1303</v>
      </c>
      <c r="N196" s="76" t="s">
        <v>1304</v>
      </c>
    </row>
    <row r="197" spans="2:14" x14ac:dyDescent="0.35">
      <c r="B197" s="91" t="s">
        <v>1972</v>
      </c>
      <c r="C197" s="71" t="s">
        <v>1968</v>
      </c>
      <c r="D197" s="72" t="s">
        <v>1969</v>
      </c>
      <c r="E197" s="71" t="s">
        <v>376</v>
      </c>
      <c r="F197" s="71" t="s">
        <v>1973</v>
      </c>
      <c r="G197" s="72" t="s">
        <v>1972</v>
      </c>
      <c r="H197" s="80" t="s">
        <v>1973</v>
      </c>
      <c r="I197" s="71" t="s">
        <v>1424</v>
      </c>
      <c r="J197" s="72" t="s">
        <v>170</v>
      </c>
      <c r="K197" s="71" t="s">
        <v>1821</v>
      </c>
      <c r="L197" s="77">
        <v>16.088014981273407</v>
      </c>
      <c r="M197" s="78" t="s">
        <v>1302</v>
      </c>
      <c r="N197" s="76" t="s">
        <v>1304</v>
      </c>
    </row>
    <row r="198" spans="2:14" x14ac:dyDescent="0.35">
      <c r="B198" s="91" t="s">
        <v>1974</v>
      </c>
      <c r="C198" s="71" t="s">
        <v>1968</v>
      </c>
      <c r="D198" s="72" t="s">
        <v>1969</v>
      </c>
      <c r="E198" s="71" t="s">
        <v>376</v>
      </c>
      <c r="F198" s="71" t="s">
        <v>1973</v>
      </c>
      <c r="G198" s="72" t="s">
        <v>1974</v>
      </c>
      <c r="H198" s="86" t="s">
        <v>1973</v>
      </c>
      <c r="I198" s="71" t="s">
        <v>1423</v>
      </c>
      <c r="J198" s="72" t="s">
        <v>173</v>
      </c>
      <c r="K198" s="71" t="s">
        <v>1821</v>
      </c>
      <c r="L198" s="77">
        <v>183.88764044943821</v>
      </c>
      <c r="M198" s="78" t="s">
        <v>1302</v>
      </c>
      <c r="N198" s="79" t="s">
        <v>4090</v>
      </c>
    </row>
    <row r="199" spans="2:14" x14ac:dyDescent="0.35">
      <c r="B199" s="91" t="s">
        <v>2202</v>
      </c>
      <c r="C199" s="71" t="s">
        <v>1968</v>
      </c>
      <c r="D199" s="72" t="s">
        <v>1969</v>
      </c>
      <c r="E199" s="71" t="s">
        <v>376</v>
      </c>
      <c r="F199" s="71" t="s">
        <v>1973</v>
      </c>
      <c r="G199" s="72" t="s">
        <v>2202</v>
      </c>
      <c r="H199" s="86" t="s">
        <v>1973</v>
      </c>
      <c r="I199" s="71" t="s">
        <v>1425</v>
      </c>
      <c r="J199" s="72" t="s">
        <v>170</v>
      </c>
      <c r="K199" s="71" t="s">
        <v>1821</v>
      </c>
      <c r="L199" s="77">
        <v>18.382022471910112</v>
      </c>
      <c r="M199" s="75" t="s">
        <v>1303</v>
      </c>
      <c r="N199" s="76" t="s">
        <v>1304</v>
      </c>
    </row>
    <row r="200" spans="2:14" x14ac:dyDescent="0.35">
      <c r="B200" s="91" t="s">
        <v>2203</v>
      </c>
      <c r="C200" s="71" t="s">
        <v>1975</v>
      </c>
      <c r="D200" s="72" t="s">
        <v>1976</v>
      </c>
      <c r="E200" s="71" t="s">
        <v>1879</v>
      </c>
      <c r="F200" s="71" t="s">
        <v>2363</v>
      </c>
      <c r="G200" s="72" t="s">
        <v>2203</v>
      </c>
      <c r="H200" s="86" t="s">
        <v>2363</v>
      </c>
      <c r="I200" s="71" t="s">
        <v>1424</v>
      </c>
      <c r="J200" s="72" t="s">
        <v>170</v>
      </c>
      <c r="K200" s="71" t="s">
        <v>1821</v>
      </c>
      <c r="L200" s="77">
        <v>51.5308988764045</v>
      </c>
      <c r="M200" s="78" t="s">
        <v>1302</v>
      </c>
      <c r="N200" s="76" t="s">
        <v>1304</v>
      </c>
    </row>
    <row r="201" spans="2:14" x14ac:dyDescent="0.35">
      <c r="B201" s="91" t="s">
        <v>2204</v>
      </c>
      <c r="C201" s="71" t="s">
        <v>1975</v>
      </c>
      <c r="D201" s="72" t="s">
        <v>1976</v>
      </c>
      <c r="E201" s="71" t="s">
        <v>1879</v>
      </c>
      <c r="F201" s="71" t="s">
        <v>2363</v>
      </c>
      <c r="G201" s="72" t="s">
        <v>2204</v>
      </c>
      <c r="H201" s="86" t="s">
        <v>2363</v>
      </c>
      <c r="I201" s="71" t="s">
        <v>1423</v>
      </c>
      <c r="J201" s="72" t="s">
        <v>173</v>
      </c>
      <c r="K201" s="71" t="s">
        <v>1821</v>
      </c>
      <c r="L201" s="77">
        <v>588.95505617977517</v>
      </c>
      <c r="M201" s="78" t="s">
        <v>1302</v>
      </c>
      <c r="N201" s="79" t="s">
        <v>4090</v>
      </c>
    </row>
    <row r="202" spans="2:14" x14ac:dyDescent="0.35">
      <c r="B202" s="91" t="s">
        <v>2205</v>
      </c>
      <c r="C202" s="71" t="s">
        <v>1975</v>
      </c>
      <c r="D202" s="72" t="s">
        <v>1976</v>
      </c>
      <c r="E202" s="71" t="s">
        <v>1879</v>
      </c>
      <c r="F202" s="71" t="s">
        <v>2363</v>
      </c>
      <c r="G202" s="72" t="s">
        <v>2205</v>
      </c>
      <c r="H202" s="86" t="s">
        <v>2363</v>
      </c>
      <c r="I202" s="71" t="s">
        <v>1425</v>
      </c>
      <c r="J202" s="72" t="s">
        <v>170</v>
      </c>
      <c r="K202" s="71" t="s">
        <v>1821</v>
      </c>
      <c r="L202" s="77">
        <v>58.898876404494381</v>
      </c>
      <c r="M202" s="75" t="s">
        <v>1303</v>
      </c>
      <c r="N202" s="76" t="s">
        <v>1304</v>
      </c>
    </row>
    <row r="203" spans="2:14" x14ac:dyDescent="0.35">
      <c r="B203" s="91" t="s">
        <v>2206</v>
      </c>
      <c r="C203" s="71" t="s">
        <v>1975</v>
      </c>
      <c r="D203" s="72" t="s">
        <v>1976</v>
      </c>
      <c r="E203" s="71" t="s">
        <v>1955</v>
      </c>
      <c r="F203" s="71" t="s">
        <v>2364</v>
      </c>
      <c r="G203" s="72" t="s">
        <v>2206</v>
      </c>
      <c r="H203" s="86" t="s">
        <v>2364</v>
      </c>
      <c r="I203" s="71" t="s">
        <v>1424</v>
      </c>
      <c r="J203" s="72" t="s">
        <v>170</v>
      </c>
      <c r="K203" s="71" t="s">
        <v>1821</v>
      </c>
      <c r="L203" s="77">
        <v>38.711610486891381</v>
      </c>
      <c r="M203" s="78" t="s">
        <v>1302</v>
      </c>
      <c r="N203" s="76" t="s">
        <v>1304</v>
      </c>
    </row>
    <row r="204" spans="2:14" x14ac:dyDescent="0.35">
      <c r="B204" s="91" t="s">
        <v>2207</v>
      </c>
      <c r="C204" s="71" t="s">
        <v>1975</v>
      </c>
      <c r="D204" s="72" t="s">
        <v>1976</v>
      </c>
      <c r="E204" s="71" t="s">
        <v>1955</v>
      </c>
      <c r="F204" s="71" t="s">
        <v>2364</v>
      </c>
      <c r="G204" s="72" t="s">
        <v>2207</v>
      </c>
      <c r="H204" s="86" t="s">
        <v>2364</v>
      </c>
      <c r="I204" s="71" t="s">
        <v>1423</v>
      </c>
      <c r="J204" s="72" t="s">
        <v>173</v>
      </c>
      <c r="K204" s="71" t="s">
        <v>1821</v>
      </c>
      <c r="L204" s="77">
        <v>442.35955056179773</v>
      </c>
      <c r="M204" s="78" t="s">
        <v>1302</v>
      </c>
      <c r="N204" s="79" t="s">
        <v>4090</v>
      </c>
    </row>
    <row r="205" spans="2:14" x14ac:dyDescent="0.35">
      <c r="B205" s="91" t="s">
        <v>2208</v>
      </c>
      <c r="C205" s="71" t="s">
        <v>1975</v>
      </c>
      <c r="D205" s="72" t="s">
        <v>1976</v>
      </c>
      <c r="E205" s="71" t="s">
        <v>1955</v>
      </c>
      <c r="F205" s="71" t="s">
        <v>2364</v>
      </c>
      <c r="G205" s="72" t="s">
        <v>2208</v>
      </c>
      <c r="H205" s="86" t="s">
        <v>2364</v>
      </c>
      <c r="I205" s="71" t="s">
        <v>1425</v>
      </c>
      <c r="J205" s="72" t="s">
        <v>170</v>
      </c>
      <c r="K205" s="71" t="s">
        <v>1821</v>
      </c>
      <c r="L205" s="77">
        <v>44.235955056179769</v>
      </c>
      <c r="M205" s="75" t="s">
        <v>1303</v>
      </c>
      <c r="N205" s="76" t="s">
        <v>1304</v>
      </c>
    </row>
    <row r="206" spans="2:14" x14ac:dyDescent="0.35">
      <c r="B206" s="91" t="s">
        <v>2209</v>
      </c>
      <c r="C206" s="71" t="s">
        <v>1975</v>
      </c>
      <c r="D206" s="72" t="s">
        <v>1976</v>
      </c>
      <c r="E206" s="71" t="s">
        <v>1806</v>
      </c>
      <c r="F206" s="71" t="s">
        <v>2365</v>
      </c>
      <c r="G206" s="72" t="s">
        <v>2209</v>
      </c>
      <c r="H206" s="86" t="s">
        <v>2365</v>
      </c>
      <c r="I206" s="71" t="s">
        <v>1424</v>
      </c>
      <c r="J206" s="72" t="s">
        <v>170</v>
      </c>
      <c r="K206" s="71" t="s">
        <v>1821</v>
      </c>
      <c r="L206" s="77">
        <v>51.5308988764045</v>
      </c>
      <c r="M206" s="78" t="s">
        <v>1302</v>
      </c>
      <c r="N206" s="76" t="s">
        <v>1304</v>
      </c>
    </row>
    <row r="207" spans="2:14" x14ac:dyDescent="0.35">
      <c r="B207" s="91" t="s">
        <v>2210</v>
      </c>
      <c r="C207" s="71" t="s">
        <v>1975</v>
      </c>
      <c r="D207" s="72" t="s">
        <v>1976</v>
      </c>
      <c r="E207" s="71" t="s">
        <v>1806</v>
      </c>
      <c r="F207" s="71" t="s">
        <v>2365</v>
      </c>
      <c r="G207" s="72" t="s">
        <v>2210</v>
      </c>
      <c r="H207" s="86" t="s">
        <v>2365</v>
      </c>
      <c r="I207" s="71" t="s">
        <v>1423</v>
      </c>
      <c r="J207" s="72" t="s">
        <v>173</v>
      </c>
      <c r="K207" s="71" t="s">
        <v>1821</v>
      </c>
      <c r="L207" s="77">
        <v>588.95505617977517</v>
      </c>
      <c r="M207" s="78" t="s">
        <v>1302</v>
      </c>
      <c r="N207" s="79" t="s">
        <v>4090</v>
      </c>
    </row>
    <row r="208" spans="2:14" x14ac:dyDescent="0.35">
      <c r="B208" s="91" t="s">
        <v>2211</v>
      </c>
      <c r="C208" s="71" t="s">
        <v>1975</v>
      </c>
      <c r="D208" s="72" t="s">
        <v>1976</v>
      </c>
      <c r="E208" s="71" t="s">
        <v>1806</v>
      </c>
      <c r="F208" s="71" t="s">
        <v>2365</v>
      </c>
      <c r="G208" s="72" t="s">
        <v>2211</v>
      </c>
      <c r="H208" s="86" t="s">
        <v>2365</v>
      </c>
      <c r="I208" s="71" t="s">
        <v>1425</v>
      </c>
      <c r="J208" s="72" t="s">
        <v>170</v>
      </c>
      <c r="K208" s="71" t="s">
        <v>1821</v>
      </c>
      <c r="L208" s="77">
        <v>58.898876404494381</v>
      </c>
      <c r="M208" s="75" t="s">
        <v>1303</v>
      </c>
      <c r="N208" s="76" t="s">
        <v>1304</v>
      </c>
    </row>
    <row r="209" spans="2:14" x14ac:dyDescent="0.35">
      <c r="B209" s="91" t="s">
        <v>2212</v>
      </c>
      <c r="C209" s="71" t="s">
        <v>705</v>
      </c>
      <c r="D209" s="72" t="s">
        <v>706</v>
      </c>
      <c r="E209" s="71" t="s">
        <v>376</v>
      </c>
      <c r="F209" s="71" t="s">
        <v>2366</v>
      </c>
      <c r="G209" s="72" t="s">
        <v>2212</v>
      </c>
      <c r="H209" s="80" t="s">
        <v>2366</v>
      </c>
      <c r="I209" s="71" t="s">
        <v>1424</v>
      </c>
      <c r="J209" s="72" t="s">
        <v>170</v>
      </c>
      <c r="K209" s="71" t="s">
        <v>1821</v>
      </c>
      <c r="L209" s="77">
        <v>1.2986891385767789</v>
      </c>
      <c r="M209" s="78" t="s">
        <v>1302</v>
      </c>
      <c r="N209" s="76" t="s">
        <v>1304</v>
      </c>
    </row>
    <row r="210" spans="2:14" x14ac:dyDescent="0.35">
      <c r="B210" s="91" t="s">
        <v>2213</v>
      </c>
      <c r="C210" s="71" t="s">
        <v>705</v>
      </c>
      <c r="D210" s="72" t="s">
        <v>706</v>
      </c>
      <c r="E210" s="71" t="s">
        <v>376</v>
      </c>
      <c r="F210" s="71" t="s">
        <v>2366</v>
      </c>
      <c r="G210" s="72" t="s">
        <v>2213</v>
      </c>
      <c r="H210" s="86" t="s">
        <v>2366</v>
      </c>
      <c r="I210" s="71" t="s">
        <v>1423</v>
      </c>
      <c r="J210" s="72" t="s">
        <v>173</v>
      </c>
      <c r="K210" s="71" t="s">
        <v>1821</v>
      </c>
      <c r="L210" s="77">
        <v>14.786516853932584</v>
      </c>
      <c r="M210" s="78" t="s">
        <v>1302</v>
      </c>
      <c r="N210" s="79" t="s">
        <v>4090</v>
      </c>
    </row>
    <row r="211" spans="2:14" x14ac:dyDescent="0.35">
      <c r="B211" s="91" t="s">
        <v>2214</v>
      </c>
      <c r="C211" s="71" t="s">
        <v>705</v>
      </c>
      <c r="D211" s="72" t="s">
        <v>706</v>
      </c>
      <c r="E211" s="71" t="s">
        <v>376</v>
      </c>
      <c r="F211" s="71" t="s">
        <v>2366</v>
      </c>
      <c r="G211" s="72" t="s">
        <v>2214</v>
      </c>
      <c r="H211" s="86" t="s">
        <v>2366</v>
      </c>
      <c r="I211" s="71" t="s">
        <v>1425</v>
      </c>
      <c r="J211" s="72" t="s">
        <v>170</v>
      </c>
      <c r="K211" s="71" t="s">
        <v>1821</v>
      </c>
      <c r="L211" s="77">
        <v>1.4831460674157304</v>
      </c>
      <c r="M211" s="75" t="s">
        <v>1303</v>
      </c>
      <c r="N211" s="76" t="s">
        <v>1304</v>
      </c>
    </row>
    <row r="212" spans="2:14" x14ac:dyDescent="0.35">
      <c r="B212" s="91" t="s">
        <v>1977</v>
      </c>
      <c r="C212" s="71" t="s">
        <v>723</v>
      </c>
      <c r="D212" s="72" t="s">
        <v>724</v>
      </c>
      <c r="E212" s="71" t="s">
        <v>107</v>
      </c>
      <c r="F212" s="71" t="s">
        <v>1978</v>
      </c>
      <c r="G212" s="72" t="s">
        <v>1977</v>
      </c>
      <c r="H212" s="80" t="s">
        <v>1978</v>
      </c>
      <c r="I212" s="71" t="s">
        <v>1424</v>
      </c>
      <c r="J212" s="72" t="s">
        <v>170</v>
      </c>
      <c r="K212" s="71" t="s">
        <v>1821</v>
      </c>
      <c r="L212" s="77">
        <v>211.40168539325842</v>
      </c>
      <c r="M212" s="78" t="s">
        <v>1302</v>
      </c>
      <c r="N212" s="76" t="s">
        <v>1304</v>
      </c>
    </row>
    <row r="213" spans="2:14" x14ac:dyDescent="0.35">
      <c r="B213" s="91" t="s">
        <v>1979</v>
      </c>
      <c r="C213" s="71" t="s">
        <v>723</v>
      </c>
      <c r="D213" s="72" t="s">
        <v>724</v>
      </c>
      <c r="E213" s="71" t="s">
        <v>107</v>
      </c>
      <c r="F213" s="71" t="s">
        <v>1978</v>
      </c>
      <c r="G213" s="72" t="s">
        <v>1979</v>
      </c>
      <c r="H213" s="86" t="s">
        <v>1978</v>
      </c>
      <c r="I213" s="71" t="s">
        <v>1423</v>
      </c>
      <c r="J213" s="72" t="s">
        <v>173</v>
      </c>
      <c r="K213" s="71" t="s">
        <v>1821</v>
      </c>
      <c r="L213" s="77">
        <v>2415.9438202247193</v>
      </c>
      <c r="M213" s="78" t="s">
        <v>1302</v>
      </c>
      <c r="N213" s="79" t="s">
        <v>4090</v>
      </c>
    </row>
    <row r="214" spans="2:14" x14ac:dyDescent="0.35">
      <c r="B214" s="91" t="s">
        <v>2215</v>
      </c>
      <c r="C214" s="71" t="s">
        <v>723</v>
      </c>
      <c r="D214" s="72" t="s">
        <v>724</v>
      </c>
      <c r="E214" s="71" t="s">
        <v>107</v>
      </c>
      <c r="F214" s="71" t="s">
        <v>1978</v>
      </c>
      <c r="G214" s="72" t="s">
        <v>2215</v>
      </c>
      <c r="H214" s="86" t="s">
        <v>1978</v>
      </c>
      <c r="I214" s="71" t="s">
        <v>1425</v>
      </c>
      <c r="J214" s="72" t="s">
        <v>170</v>
      </c>
      <c r="K214" s="71" t="s">
        <v>1821</v>
      </c>
      <c r="L214" s="77">
        <v>241.58426966292134</v>
      </c>
      <c r="M214" s="75" t="s">
        <v>1303</v>
      </c>
      <c r="N214" s="76" t="s">
        <v>1304</v>
      </c>
    </row>
    <row r="215" spans="2:14" x14ac:dyDescent="0.35">
      <c r="B215" s="91" t="s">
        <v>2216</v>
      </c>
      <c r="C215" s="71" t="s">
        <v>1712</v>
      </c>
      <c r="D215" s="72" t="s">
        <v>730</v>
      </c>
      <c r="E215" s="71" t="s">
        <v>347</v>
      </c>
      <c r="F215" s="71" t="s">
        <v>2367</v>
      </c>
      <c r="G215" s="72" t="s">
        <v>2216</v>
      </c>
      <c r="H215" s="80" t="s">
        <v>2367</v>
      </c>
      <c r="I215" s="71" t="s">
        <v>1424</v>
      </c>
      <c r="J215" s="72" t="s">
        <v>170</v>
      </c>
      <c r="K215" s="71" t="s">
        <v>1821</v>
      </c>
      <c r="L215" s="77">
        <v>66.453183520599254</v>
      </c>
      <c r="M215" s="78" t="s">
        <v>1302</v>
      </c>
      <c r="N215" s="76" t="s">
        <v>1304</v>
      </c>
    </row>
    <row r="216" spans="2:14" x14ac:dyDescent="0.35">
      <c r="B216" s="91" t="s">
        <v>2217</v>
      </c>
      <c r="C216" s="71" t="s">
        <v>1712</v>
      </c>
      <c r="D216" s="72" t="s">
        <v>730</v>
      </c>
      <c r="E216" s="71" t="s">
        <v>347</v>
      </c>
      <c r="F216" s="71" t="s">
        <v>2367</v>
      </c>
      <c r="G216" s="72" t="s">
        <v>2217</v>
      </c>
      <c r="H216" s="86" t="s">
        <v>2367</v>
      </c>
      <c r="I216" s="71" t="s">
        <v>1423</v>
      </c>
      <c r="J216" s="72" t="s">
        <v>173</v>
      </c>
      <c r="K216" s="71" t="s">
        <v>1821</v>
      </c>
      <c r="L216" s="77">
        <v>759.50561797752812</v>
      </c>
      <c r="M216" s="78" t="s">
        <v>1302</v>
      </c>
      <c r="N216" s="79" t="s">
        <v>4090</v>
      </c>
    </row>
    <row r="217" spans="2:14" x14ac:dyDescent="0.35">
      <c r="B217" s="91" t="s">
        <v>2218</v>
      </c>
      <c r="C217" s="71" t="s">
        <v>1712</v>
      </c>
      <c r="D217" s="72" t="s">
        <v>730</v>
      </c>
      <c r="E217" s="71" t="s">
        <v>347</v>
      </c>
      <c r="F217" s="71" t="s">
        <v>2367</v>
      </c>
      <c r="G217" s="72" t="s">
        <v>2218</v>
      </c>
      <c r="H217" s="86" t="s">
        <v>2367</v>
      </c>
      <c r="I217" s="71" t="s">
        <v>1425</v>
      </c>
      <c r="J217" s="72" t="s">
        <v>170</v>
      </c>
      <c r="K217" s="71" t="s">
        <v>1821</v>
      </c>
      <c r="L217" s="77">
        <v>75.943820224719104</v>
      </c>
      <c r="M217" s="75" t="s">
        <v>1303</v>
      </c>
      <c r="N217" s="76" t="s">
        <v>1304</v>
      </c>
    </row>
    <row r="218" spans="2:14" x14ac:dyDescent="0.35">
      <c r="B218" s="91" t="s">
        <v>2219</v>
      </c>
      <c r="C218" s="71" t="s">
        <v>1712</v>
      </c>
      <c r="D218" s="72" t="s">
        <v>730</v>
      </c>
      <c r="E218" s="71" t="s">
        <v>352</v>
      </c>
      <c r="F218" s="71" t="s">
        <v>2368</v>
      </c>
      <c r="G218" s="72" t="s">
        <v>2219</v>
      </c>
      <c r="H218" s="86" t="s">
        <v>2368</v>
      </c>
      <c r="I218" s="71" t="s">
        <v>1424</v>
      </c>
      <c r="J218" s="72" t="s">
        <v>170</v>
      </c>
      <c r="K218" s="71" t="s">
        <v>1821</v>
      </c>
      <c r="L218" s="77">
        <v>48.316479400749067</v>
      </c>
      <c r="M218" s="78" t="s">
        <v>1302</v>
      </c>
      <c r="N218" s="76" t="s">
        <v>1304</v>
      </c>
    </row>
    <row r="219" spans="2:14" x14ac:dyDescent="0.35">
      <c r="B219" s="91" t="s">
        <v>2220</v>
      </c>
      <c r="C219" s="71" t="s">
        <v>1712</v>
      </c>
      <c r="D219" s="72" t="s">
        <v>730</v>
      </c>
      <c r="E219" s="71" t="s">
        <v>352</v>
      </c>
      <c r="F219" s="71" t="s">
        <v>2368</v>
      </c>
      <c r="G219" s="72" t="s">
        <v>2220</v>
      </c>
      <c r="H219" s="86" t="s">
        <v>2368</v>
      </c>
      <c r="I219" s="71" t="s">
        <v>1423</v>
      </c>
      <c r="J219" s="72" t="s">
        <v>173</v>
      </c>
      <c r="K219" s="71" t="s">
        <v>1821</v>
      </c>
      <c r="L219" s="77">
        <v>552.14606741573039</v>
      </c>
      <c r="M219" s="78" t="s">
        <v>1302</v>
      </c>
      <c r="N219" s="79" t="s">
        <v>4090</v>
      </c>
    </row>
    <row r="220" spans="2:14" x14ac:dyDescent="0.35">
      <c r="B220" s="91" t="s">
        <v>2221</v>
      </c>
      <c r="C220" s="71" t="s">
        <v>1712</v>
      </c>
      <c r="D220" s="72" t="s">
        <v>730</v>
      </c>
      <c r="E220" s="71" t="s">
        <v>352</v>
      </c>
      <c r="F220" s="71" t="s">
        <v>2368</v>
      </c>
      <c r="G220" s="72" t="s">
        <v>2221</v>
      </c>
      <c r="H220" s="86" t="s">
        <v>2368</v>
      </c>
      <c r="I220" s="71" t="s">
        <v>1425</v>
      </c>
      <c r="J220" s="72" t="s">
        <v>170</v>
      </c>
      <c r="K220" s="71" t="s">
        <v>1821</v>
      </c>
      <c r="L220" s="77">
        <v>55.213483146067418</v>
      </c>
      <c r="M220" s="75" t="s">
        <v>1303</v>
      </c>
      <c r="N220" s="76" t="s">
        <v>1304</v>
      </c>
    </row>
    <row r="221" spans="2:14" x14ac:dyDescent="0.35">
      <c r="B221" s="91" t="s">
        <v>1980</v>
      </c>
      <c r="C221" s="71" t="s">
        <v>734</v>
      </c>
      <c r="D221" s="72" t="s">
        <v>735</v>
      </c>
      <c r="E221" s="71" t="s">
        <v>307</v>
      </c>
      <c r="F221" s="71" t="s">
        <v>1981</v>
      </c>
      <c r="G221" s="72" t="s">
        <v>1980</v>
      </c>
      <c r="H221" s="80" t="s">
        <v>1981</v>
      </c>
      <c r="I221" s="71" t="s">
        <v>1424</v>
      </c>
      <c r="J221" s="72" t="s">
        <v>170</v>
      </c>
      <c r="K221" s="71" t="s">
        <v>1821</v>
      </c>
      <c r="L221" s="77">
        <v>332.17134831460675</v>
      </c>
      <c r="M221" s="78" t="s">
        <v>1302</v>
      </c>
      <c r="N221" s="76" t="s">
        <v>1304</v>
      </c>
    </row>
    <row r="222" spans="2:14" x14ac:dyDescent="0.35">
      <c r="B222" s="91" t="s">
        <v>1982</v>
      </c>
      <c r="C222" s="71" t="s">
        <v>734</v>
      </c>
      <c r="D222" s="72" t="s">
        <v>735</v>
      </c>
      <c r="E222" s="71" t="s">
        <v>307</v>
      </c>
      <c r="F222" s="71" t="s">
        <v>1981</v>
      </c>
      <c r="G222" s="72" t="s">
        <v>1982</v>
      </c>
      <c r="H222" s="86" t="s">
        <v>1981</v>
      </c>
      <c r="I222" s="71" t="s">
        <v>1423</v>
      </c>
      <c r="J222" s="72" t="s">
        <v>173</v>
      </c>
      <c r="K222" s="71" t="s">
        <v>1821</v>
      </c>
      <c r="L222" s="77">
        <v>3796.3146067415728</v>
      </c>
      <c r="M222" s="78" t="s">
        <v>1302</v>
      </c>
      <c r="N222" s="79" t="s">
        <v>4090</v>
      </c>
    </row>
    <row r="223" spans="2:14" x14ac:dyDescent="0.35">
      <c r="B223" s="91" t="s">
        <v>2222</v>
      </c>
      <c r="C223" s="71" t="s">
        <v>734</v>
      </c>
      <c r="D223" s="72" t="s">
        <v>735</v>
      </c>
      <c r="E223" s="71" t="s">
        <v>307</v>
      </c>
      <c r="F223" s="71" t="s">
        <v>1981</v>
      </c>
      <c r="G223" s="72" t="s">
        <v>2222</v>
      </c>
      <c r="H223" s="86" t="s">
        <v>1981</v>
      </c>
      <c r="I223" s="71" t="s">
        <v>1425</v>
      </c>
      <c r="J223" s="72" t="s">
        <v>170</v>
      </c>
      <c r="K223" s="71" t="s">
        <v>1821</v>
      </c>
      <c r="L223" s="77">
        <v>379.64044943820221</v>
      </c>
      <c r="M223" s="75" t="s">
        <v>1303</v>
      </c>
      <c r="N223" s="76" t="s">
        <v>1304</v>
      </c>
    </row>
    <row r="224" spans="2:14" x14ac:dyDescent="0.35">
      <c r="B224" s="91" t="s">
        <v>1986</v>
      </c>
      <c r="C224" s="71" t="s">
        <v>1279</v>
      </c>
      <c r="D224" s="72" t="s">
        <v>1280</v>
      </c>
      <c r="E224" s="71" t="s">
        <v>376</v>
      </c>
      <c r="F224" s="71" t="s">
        <v>1987</v>
      </c>
      <c r="G224" s="72" t="s">
        <v>1986</v>
      </c>
      <c r="H224" s="80" t="s">
        <v>1987</v>
      </c>
      <c r="I224" s="71" t="s">
        <v>1424</v>
      </c>
      <c r="J224" s="72" t="s">
        <v>170</v>
      </c>
      <c r="K224" s="71" t="s">
        <v>1821</v>
      </c>
      <c r="L224" s="77">
        <v>49.789325842696627</v>
      </c>
      <c r="M224" s="78" t="s">
        <v>1302</v>
      </c>
      <c r="N224" s="76" t="s">
        <v>1304</v>
      </c>
    </row>
    <row r="225" spans="2:14" x14ac:dyDescent="0.35">
      <c r="B225" s="91" t="s">
        <v>1988</v>
      </c>
      <c r="C225" s="71" t="s">
        <v>1279</v>
      </c>
      <c r="D225" s="72" t="s">
        <v>1280</v>
      </c>
      <c r="E225" s="71" t="s">
        <v>376</v>
      </c>
      <c r="F225" s="71" t="s">
        <v>1987</v>
      </c>
      <c r="G225" s="72" t="s">
        <v>1988</v>
      </c>
      <c r="H225" s="86" t="s">
        <v>1987</v>
      </c>
      <c r="I225" s="71" t="s">
        <v>1423</v>
      </c>
      <c r="J225" s="72" t="s">
        <v>173</v>
      </c>
      <c r="K225" s="71" t="s">
        <v>1821</v>
      </c>
      <c r="L225" s="77">
        <v>569.02247191011236</v>
      </c>
      <c r="M225" s="78" t="s">
        <v>1302</v>
      </c>
      <c r="N225" s="79" t="s">
        <v>4090</v>
      </c>
    </row>
    <row r="226" spans="2:14" x14ac:dyDescent="0.35">
      <c r="B226" s="91" t="s">
        <v>2223</v>
      </c>
      <c r="C226" s="71" t="s">
        <v>1279</v>
      </c>
      <c r="D226" s="72" t="s">
        <v>1280</v>
      </c>
      <c r="E226" s="71" t="s">
        <v>376</v>
      </c>
      <c r="F226" s="71" t="s">
        <v>1987</v>
      </c>
      <c r="G226" s="72" t="s">
        <v>2223</v>
      </c>
      <c r="H226" s="86" t="s">
        <v>1987</v>
      </c>
      <c r="I226" s="71" t="s">
        <v>1425</v>
      </c>
      <c r="J226" s="72" t="s">
        <v>170</v>
      </c>
      <c r="K226" s="71" t="s">
        <v>1821</v>
      </c>
      <c r="L226" s="77">
        <v>56.898876404494381</v>
      </c>
      <c r="M226" s="75" t="s">
        <v>1303</v>
      </c>
      <c r="N226" s="76" t="s">
        <v>1304</v>
      </c>
    </row>
    <row r="227" spans="2:14" x14ac:dyDescent="0.35">
      <c r="B227" s="91" t="s">
        <v>1983</v>
      </c>
      <c r="C227" s="71" t="s">
        <v>1279</v>
      </c>
      <c r="D227" s="72" t="s">
        <v>1280</v>
      </c>
      <c r="E227" s="71" t="s">
        <v>287</v>
      </c>
      <c r="F227" s="71" t="s">
        <v>1984</v>
      </c>
      <c r="G227" s="72" t="s">
        <v>1983</v>
      </c>
      <c r="H227" s="86" t="s">
        <v>1984</v>
      </c>
      <c r="I227" s="71" t="s">
        <v>1424</v>
      </c>
      <c r="J227" s="72" t="s">
        <v>170</v>
      </c>
      <c r="K227" s="71" t="s">
        <v>1821</v>
      </c>
      <c r="L227" s="77">
        <v>36.287453183520604</v>
      </c>
      <c r="M227" s="78" t="s">
        <v>1302</v>
      </c>
      <c r="N227" s="76" t="s">
        <v>1304</v>
      </c>
    </row>
    <row r="228" spans="2:14" x14ac:dyDescent="0.35">
      <c r="B228" s="91" t="s">
        <v>1985</v>
      </c>
      <c r="C228" s="71" t="s">
        <v>1279</v>
      </c>
      <c r="D228" s="72" t="s">
        <v>1280</v>
      </c>
      <c r="E228" s="71" t="s">
        <v>287</v>
      </c>
      <c r="F228" s="71" t="s">
        <v>1984</v>
      </c>
      <c r="G228" s="72" t="s">
        <v>1985</v>
      </c>
      <c r="H228" s="86" t="s">
        <v>1984</v>
      </c>
      <c r="I228" s="71" t="s">
        <v>1423</v>
      </c>
      <c r="J228" s="72" t="s">
        <v>173</v>
      </c>
      <c r="K228" s="71" t="s">
        <v>1821</v>
      </c>
      <c r="L228" s="77">
        <v>414.70786516853929</v>
      </c>
      <c r="M228" s="78" t="s">
        <v>1302</v>
      </c>
      <c r="N228" s="79" t="s">
        <v>4090</v>
      </c>
    </row>
    <row r="229" spans="2:14" x14ac:dyDescent="0.35">
      <c r="B229" s="91" t="s">
        <v>2224</v>
      </c>
      <c r="C229" s="71" t="s">
        <v>1279</v>
      </c>
      <c r="D229" s="72" t="s">
        <v>1280</v>
      </c>
      <c r="E229" s="71" t="s">
        <v>287</v>
      </c>
      <c r="F229" s="71" t="s">
        <v>1984</v>
      </c>
      <c r="G229" s="72" t="s">
        <v>2224</v>
      </c>
      <c r="H229" s="86" t="s">
        <v>1984</v>
      </c>
      <c r="I229" s="71" t="s">
        <v>1425</v>
      </c>
      <c r="J229" s="72" t="s">
        <v>170</v>
      </c>
      <c r="K229" s="71" t="s">
        <v>1821</v>
      </c>
      <c r="L229" s="77">
        <v>41.471910112359545</v>
      </c>
      <c r="M229" s="75" t="s">
        <v>1303</v>
      </c>
      <c r="N229" s="76" t="s">
        <v>1304</v>
      </c>
    </row>
    <row r="230" spans="2:14" x14ac:dyDescent="0.35">
      <c r="B230" s="91" t="s">
        <v>2225</v>
      </c>
      <c r="C230" s="71" t="s">
        <v>1713</v>
      </c>
      <c r="D230" s="72" t="s">
        <v>743</v>
      </c>
      <c r="E230" s="71" t="s">
        <v>282</v>
      </c>
      <c r="F230" s="71" t="s">
        <v>2369</v>
      </c>
      <c r="G230" s="72" t="s">
        <v>2225</v>
      </c>
      <c r="H230" s="80" t="s">
        <v>2369</v>
      </c>
      <c r="I230" s="71" t="s">
        <v>1424</v>
      </c>
      <c r="J230" s="72" t="s">
        <v>170</v>
      </c>
      <c r="K230" s="71" t="s">
        <v>1821</v>
      </c>
      <c r="L230" s="77">
        <v>49.789325842696627</v>
      </c>
      <c r="M230" s="78" t="s">
        <v>1302</v>
      </c>
      <c r="N230" s="76" t="s">
        <v>1304</v>
      </c>
    </row>
    <row r="231" spans="2:14" x14ac:dyDescent="0.35">
      <c r="B231" s="91" t="s">
        <v>2226</v>
      </c>
      <c r="C231" s="71" t="s">
        <v>1713</v>
      </c>
      <c r="D231" s="72" t="s">
        <v>743</v>
      </c>
      <c r="E231" s="71" t="s">
        <v>282</v>
      </c>
      <c r="F231" s="71" t="s">
        <v>2369</v>
      </c>
      <c r="G231" s="72" t="s">
        <v>2226</v>
      </c>
      <c r="H231" s="86" t="s">
        <v>2369</v>
      </c>
      <c r="I231" s="71" t="s">
        <v>1423</v>
      </c>
      <c r="J231" s="72" t="s">
        <v>173</v>
      </c>
      <c r="K231" s="71" t="s">
        <v>1821</v>
      </c>
      <c r="L231" s="77">
        <v>569.02247191011236</v>
      </c>
      <c r="M231" s="78" t="s">
        <v>1302</v>
      </c>
      <c r="N231" s="79" t="s">
        <v>4090</v>
      </c>
    </row>
    <row r="232" spans="2:14" x14ac:dyDescent="0.35">
      <c r="B232" s="91" t="s">
        <v>2227</v>
      </c>
      <c r="C232" s="71" t="s">
        <v>1713</v>
      </c>
      <c r="D232" s="72" t="s">
        <v>743</v>
      </c>
      <c r="E232" s="71" t="s">
        <v>282</v>
      </c>
      <c r="F232" s="71" t="s">
        <v>2369</v>
      </c>
      <c r="G232" s="72" t="s">
        <v>2227</v>
      </c>
      <c r="H232" s="86" t="s">
        <v>2369</v>
      </c>
      <c r="I232" s="71" t="s">
        <v>1425</v>
      </c>
      <c r="J232" s="72" t="s">
        <v>170</v>
      </c>
      <c r="K232" s="71" t="s">
        <v>1821</v>
      </c>
      <c r="L232" s="77">
        <v>56.898876404494381</v>
      </c>
      <c r="M232" s="75" t="s">
        <v>1303</v>
      </c>
      <c r="N232" s="76" t="s">
        <v>1304</v>
      </c>
    </row>
    <row r="233" spans="2:14" x14ac:dyDescent="0.35">
      <c r="B233" s="91" t="s">
        <v>2228</v>
      </c>
      <c r="C233" s="71" t="s">
        <v>1713</v>
      </c>
      <c r="D233" s="72" t="s">
        <v>743</v>
      </c>
      <c r="E233" s="71" t="s">
        <v>277</v>
      </c>
      <c r="F233" s="71" t="s">
        <v>2370</v>
      </c>
      <c r="G233" s="72" t="s">
        <v>2228</v>
      </c>
      <c r="H233" s="86" t="s">
        <v>2370</v>
      </c>
      <c r="I233" s="71" t="s">
        <v>1424</v>
      </c>
      <c r="J233" s="72" t="s">
        <v>170</v>
      </c>
      <c r="K233" s="71" t="s">
        <v>1821</v>
      </c>
      <c r="L233" s="77">
        <v>36.287453183520604</v>
      </c>
      <c r="M233" s="78" t="s">
        <v>1302</v>
      </c>
      <c r="N233" s="76" t="s">
        <v>1304</v>
      </c>
    </row>
    <row r="234" spans="2:14" x14ac:dyDescent="0.35">
      <c r="B234" s="91" t="s">
        <v>2229</v>
      </c>
      <c r="C234" s="71" t="s">
        <v>1713</v>
      </c>
      <c r="D234" s="72" t="s">
        <v>743</v>
      </c>
      <c r="E234" s="71" t="s">
        <v>277</v>
      </c>
      <c r="F234" s="71" t="s">
        <v>2370</v>
      </c>
      <c r="G234" s="72" t="s">
        <v>2229</v>
      </c>
      <c r="H234" s="86" t="s">
        <v>2370</v>
      </c>
      <c r="I234" s="71" t="s">
        <v>1423</v>
      </c>
      <c r="J234" s="72" t="s">
        <v>173</v>
      </c>
      <c r="K234" s="71" t="s">
        <v>1821</v>
      </c>
      <c r="L234" s="77">
        <v>414.70786516853929</v>
      </c>
      <c r="M234" s="78" t="s">
        <v>1302</v>
      </c>
      <c r="N234" s="79" t="s">
        <v>4090</v>
      </c>
    </row>
    <row r="235" spans="2:14" x14ac:dyDescent="0.35">
      <c r="B235" s="91" t="s">
        <v>2230</v>
      </c>
      <c r="C235" s="71" t="s">
        <v>1713</v>
      </c>
      <c r="D235" s="72" t="s">
        <v>743</v>
      </c>
      <c r="E235" s="71" t="s">
        <v>277</v>
      </c>
      <c r="F235" s="71" t="s">
        <v>2370</v>
      </c>
      <c r="G235" s="72" t="s">
        <v>2230</v>
      </c>
      <c r="H235" s="86" t="s">
        <v>2370</v>
      </c>
      <c r="I235" s="71" t="s">
        <v>1425</v>
      </c>
      <c r="J235" s="72" t="s">
        <v>170</v>
      </c>
      <c r="K235" s="71" t="s">
        <v>1821</v>
      </c>
      <c r="L235" s="77">
        <v>41.471910112359545</v>
      </c>
      <c r="M235" s="75" t="s">
        <v>1303</v>
      </c>
      <c r="N235" s="76" t="s">
        <v>1304</v>
      </c>
    </row>
    <row r="236" spans="2:14" x14ac:dyDescent="0.35">
      <c r="B236" s="91" t="s">
        <v>2231</v>
      </c>
      <c r="C236" s="71" t="s">
        <v>747</v>
      </c>
      <c r="D236" s="72" t="s">
        <v>748</v>
      </c>
      <c r="E236" s="71" t="s">
        <v>386</v>
      </c>
      <c r="F236" s="71" t="s">
        <v>2371</v>
      </c>
      <c r="G236" s="72" t="s">
        <v>2231</v>
      </c>
      <c r="H236" s="80" t="s">
        <v>2371</v>
      </c>
      <c r="I236" s="71" t="s">
        <v>1424</v>
      </c>
      <c r="J236" s="72" t="s">
        <v>170</v>
      </c>
      <c r="K236" s="71" t="s">
        <v>1821</v>
      </c>
      <c r="L236" s="77">
        <v>362.35112359550561</v>
      </c>
      <c r="M236" s="78" t="s">
        <v>1302</v>
      </c>
      <c r="N236" s="76" t="s">
        <v>1304</v>
      </c>
    </row>
    <row r="237" spans="2:14" x14ac:dyDescent="0.35">
      <c r="B237" s="91" t="s">
        <v>2232</v>
      </c>
      <c r="C237" s="71" t="s">
        <v>747</v>
      </c>
      <c r="D237" s="72" t="s">
        <v>748</v>
      </c>
      <c r="E237" s="71" t="s">
        <v>386</v>
      </c>
      <c r="F237" s="71" t="s">
        <v>2371</v>
      </c>
      <c r="G237" s="72" t="s">
        <v>2232</v>
      </c>
      <c r="H237" s="86" t="s">
        <v>2371</v>
      </c>
      <c r="I237" s="71" t="s">
        <v>1423</v>
      </c>
      <c r="J237" s="72" t="s">
        <v>173</v>
      </c>
      <c r="K237" s="71" t="s">
        <v>1821</v>
      </c>
      <c r="L237" s="77">
        <v>4141.0898876404499</v>
      </c>
      <c r="M237" s="78" t="s">
        <v>1302</v>
      </c>
      <c r="N237" s="79" t="s">
        <v>4090</v>
      </c>
    </row>
    <row r="238" spans="2:14" x14ac:dyDescent="0.35">
      <c r="B238" s="91" t="s">
        <v>2233</v>
      </c>
      <c r="C238" s="71" t="s">
        <v>747</v>
      </c>
      <c r="D238" s="72" t="s">
        <v>748</v>
      </c>
      <c r="E238" s="71" t="s">
        <v>386</v>
      </c>
      <c r="F238" s="71" t="s">
        <v>2371</v>
      </c>
      <c r="G238" s="72" t="s">
        <v>2233</v>
      </c>
      <c r="H238" s="86" t="s">
        <v>2371</v>
      </c>
      <c r="I238" s="71" t="s">
        <v>1425</v>
      </c>
      <c r="J238" s="72" t="s">
        <v>170</v>
      </c>
      <c r="K238" s="71" t="s">
        <v>1821</v>
      </c>
      <c r="L238" s="77">
        <v>414.11235955056179</v>
      </c>
      <c r="M238" s="75" t="s">
        <v>1303</v>
      </c>
      <c r="N238" s="76" t="s">
        <v>1304</v>
      </c>
    </row>
    <row r="239" spans="2:14" x14ac:dyDescent="0.35">
      <c r="B239" s="91" t="s">
        <v>1989</v>
      </c>
      <c r="C239" s="71" t="s">
        <v>747</v>
      </c>
      <c r="D239" s="72" t="s">
        <v>748</v>
      </c>
      <c r="E239" s="71" t="s">
        <v>396</v>
      </c>
      <c r="F239" s="71" t="s">
        <v>1990</v>
      </c>
      <c r="G239" s="72" t="s">
        <v>1989</v>
      </c>
      <c r="H239" s="86" t="s">
        <v>1990</v>
      </c>
      <c r="I239" s="71" t="s">
        <v>1424</v>
      </c>
      <c r="J239" s="72" t="s">
        <v>170</v>
      </c>
      <c r="K239" s="71" t="s">
        <v>1821</v>
      </c>
      <c r="L239" s="77">
        <v>498.32490636704119</v>
      </c>
      <c r="M239" s="78" t="s">
        <v>1302</v>
      </c>
      <c r="N239" s="76" t="s">
        <v>1304</v>
      </c>
    </row>
    <row r="240" spans="2:14" x14ac:dyDescent="0.35">
      <c r="B240" s="91" t="s">
        <v>1991</v>
      </c>
      <c r="C240" s="71" t="s">
        <v>747</v>
      </c>
      <c r="D240" s="72" t="s">
        <v>748</v>
      </c>
      <c r="E240" s="71" t="s">
        <v>396</v>
      </c>
      <c r="F240" s="71" t="s">
        <v>1990</v>
      </c>
      <c r="G240" s="72" t="s">
        <v>1991</v>
      </c>
      <c r="H240" s="86" t="s">
        <v>1990</v>
      </c>
      <c r="I240" s="71" t="s">
        <v>1423</v>
      </c>
      <c r="J240" s="72" t="s">
        <v>173</v>
      </c>
      <c r="K240" s="71" t="s">
        <v>1821</v>
      </c>
      <c r="L240" s="77">
        <v>5695.0674157303365</v>
      </c>
      <c r="M240" s="78" t="s">
        <v>1302</v>
      </c>
      <c r="N240" s="79" t="s">
        <v>4090</v>
      </c>
    </row>
    <row r="241" spans="2:14" x14ac:dyDescent="0.35">
      <c r="B241" s="91" t="s">
        <v>2234</v>
      </c>
      <c r="C241" s="71" t="s">
        <v>747</v>
      </c>
      <c r="D241" s="72" t="s">
        <v>748</v>
      </c>
      <c r="E241" s="71" t="s">
        <v>396</v>
      </c>
      <c r="F241" s="71" t="s">
        <v>1990</v>
      </c>
      <c r="G241" s="72" t="s">
        <v>2234</v>
      </c>
      <c r="H241" s="86" t="s">
        <v>1990</v>
      </c>
      <c r="I241" s="71" t="s">
        <v>1425</v>
      </c>
      <c r="J241" s="72" t="s">
        <v>170</v>
      </c>
      <c r="K241" s="71" t="s">
        <v>1821</v>
      </c>
      <c r="L241" s="77">
        <v>569.50561797752812</v>
      </c>
      <c r="M241" s="75" t="s">
        <v>1303</v>
      </c>
      <c r="N241" s="76" t="s">
        <v>1304</v>
      </c>
    </row>
    <row r="242" spans="2:14" x14ac:dyDescent="0.35">
      <c r="B242" s="91" t="s">
        <v>1992</v>
      </c>
      <c r="C242" s="71" t="s">
        <v>752</v>
      </c>
      <c r="D242" s="72" t="s">
        <v>753</v>
      </c>
      <c r="E242" s="71" t="s">
        <v>292</v>
      </c>
      <c r="F242" s="71" t="s">
        <v>1993</v>
      </c>
      <c r="G242" s="72" t="s">
        <v>1992</v>
      </c>
      <c r="H242" s="80" t="s">
        <v>1993</v>
      </c>
      <c r="I242" s="71" t="s">
        <v>1424</v>
      </c>
      <c r="J242" s="72" t="s">
        <v>170</v>
      </c>
      <c r="K242" s="71" t="s">
        <v>1821</v>
      </c>
      <c r="L242" s="77">
        <v>29.027153558052433</v>
      </c>
      <c r="M242" s="78" t="s">
        <v>1302</v>
      </c>
      <c r="N242" s="76" t="s">
        <v>1304</v>
      </c>
    </row>
    <row r="243" spans="2:14" x14ac:dyDescent="0.35">
      <c r="B243" s="91" t="s">
        <v>1994</v>
      </c>
      <c r="C243" s="71" t="s">
        <v>752</v>
      </c>
      <c r="D243" s="72" t="s">
        <v>753</v>
      </c>
      <c r="E243" s="71" t="s">
        <v>292</v>
      </c>
      <c r="F243" s="71" t="s">
        <v>1993</v>
      </c>
      <c r="G243" s="72" t="s">
        <v>1994</v>
      </c>
      <c r="H243" s="86" t="s">
        <v>1993</v>
      </c>
      <c r="I243" s="71" t="s">
        <v>1423</v>
      </c>
      <c r="J243" s="72" t="s">
        <v>173</v>
      </c>
      <c r="K243" s="71" t="s">
        <v>1821</v>
      </c>
      <c r="L243" s="77">
        <v>331.77528089887636</v>
      </c>
      <c r="M243" s="78" t="s">
        <v>1302</v>
      </c>
      <c r="N243" s="79" t="s">
        <v>4090</v>
      </c>
    </row>
    <row r="244" spans="2:14" x14ac:dyDescent="0.35">
      <c r="B244" s="91" t="s">
        <v>2235</v>
      </c>
      <c r="C244" s="71" t="s">
        <v>752</v>
      </c>
      <c r="D244" s="72" t="s">
        <v>753</v>
      </c>
      <c r="E244" s="71" t="s">
        <v>292</v>
      </c>
      <c r="F244" s="71" t="s">
        <v>1993</v>
      </c>
      <c r="G244" s="72" t="s">
        <v>2235</v>
      </c>
      <c r="H244" s="86" t="s">
        <v>1993</v>
      </c>
      <c r="I244" s="71" t="s">
        <v>1425</v>
      </c>
      <c r="J244" s="72" t="s">
        <v>170</v>
      </c>
      <c r="K244" s="71" t="s">
        <v>1821</v>
      </c>
      <c r="L244" s="77">
        <v>33.17977528089888</v>
      </c>
      <c r="M244" s="75" t="s">
        <v>1303</v>
      </c>
      <c r="N244" s="76" t="s">
        <v>1304</v>
      </c>
    </row>
    <row r="245" spans="2:14" x14ac:dyDescent="0.35">
      <c r="B245" s="91" t="s">
        <v>2236</v>
      </c>
      <c r="C245" s="71" t="s">
        <v>757</v>
      </c>
      <c r="D245" s="72" t="s">
        <v>758</v>
      </c>
      <c r="E245" s="71" t="s">
        <v>307</v>
      </c>
      <c r="F245" s="71" t="s">
        <v>2372</v>
      </c>
      <c r="G245" s="72" t="s">
        <v>2236</v>
      </c>
      <c r="H245" s="80" t="s">
        <v>2372</v>
      </c>
      <c r="I245" s="71" t="s">
        <v>1424</v>
      </c>
      <c r="J245" s="72" t="s">
        <v>170</v>
      </c>
      <c r="K245" s="71" t="s">
        <v>1821</v>
      </c>
      <c r="L245" s="77">
        <v>14.519662921348313</v>
      </c>
      <c r="M245" s="78" t="s">
        <v>1302</v>
      </c>
      <c r="N245" s="76" t="s">
        <v>1304</v>
      </c>
    </row>
    <row r="246" spans="2:14" x14ac:dyDescent="0.35">
      <c r="B246" s="91" t="s">
        <v>2237</v>
      </c>
      <c r="C246" s="71" t="s">
        <v>757</v>
      </c>
      <c r="D246" s="72" t="s">
        <v>758</v>
      </c>
      <c r="E246" s="71" t="s">
        <v>307</v>
      </c>
      <c r="F246" s="71" t="s">
        <v>2372</v>
      </c>
      <c r="G246" s="72" t="s">
        <v>2237</v>
      </c>
      <c r="H246" s="86" t="s">
        <v>2372</v>
      </c>
      <c r="I246" s="71" t="s">
        <v>1423</v>
      </c>
      <c r="J246" s="72" t="s">
        <v>173</v>
      </c>
      <c r="K246" s="71" t="s">
        <v>1821</v>
      </c>
      <c r="L246" s="77">
        <v>165.88764044943818</v>
      </c>
      <c r="M246" s="78" t="s">
        <v>1302</v>
      </c>
      <c r="N246" s="79" t="s">
        <v>4090</v>
      </c>
    </row>
    <row r="247" spans="2:14" x14ac:dyDescent="0.35">
      <c r="B247" s="91" t="s">
        <v>2238</v>
      </c>
      <c r="C247" s="71" t="s">
        <v>757</v>
      </c>
      <c r="D247" s="72" t="s">
        <v>758</v>
      </c>
      <c r="E247" s="71" t="s">
        <v>307</v>
      </c>
      <c r="F247" s="71" t="s">
        <v>2372</v>
      </c>
      <c r="G247" s="72" t="s">
        <v>2238</v>
      </c>
      <c r="H247" s="86" t="s">
        <v>2372</v>
      </c>
      <c r="I247" s="71" t="s">
        <v>1425</v>
      </c>
      <c r="J247" s="72" t="s">
        <v>170</v>
      </c>
      <c r="K247" s="71" t="s">
        <v>1821</v>
      </c>
      <c r="L247" s="77">
        <v>16.584269662921347</v>
      </c>
      <c r="M247" s="75" t="s">
        <v>1303</v>
      </c>
      <c r="N247" s="76" t="s">
        <v>1304</v>
      </c>
    </row>
    <row r="248" spans="2:14" x14ac:dyDescent="0.35">
      <c r="B248" s="91" t="s">
        <v>2239</v>
      </c>
      <c r="C248" s="71" t="s">
        <v>762</v>
      </c>
      <c r="D248" s="72" t="s">
        <v>763</v>
      </c>
      <c r="E248" s="71" t="s">
        <v>357</v>
      </c>
      <c r="F248" s="71" t="s">
        <v>2374</v>
      </c>
      <c r="G248" s="72" t="s">
        <v>2239</v>
      </c>
      <c r="H248" s="80" t="s">
        <v>2374</v>
      </c>
      <c r="I248" s="71" t="s">
        <v>1424</v>
      </c>
      <c r="J248" s="72" t="s">
        <v>170</v>
      </c>
      <c r="K248" s="71" t="s">
        <v>1821</v>
      </c>
      <c r="L248" s="77">
        <v>14.519662921348313</v>
      </c>
      <c r="M248" s="78" t="s">
        <v>1302</v>
      </c>
      <c r="N248" s="76" t="s">
        <v>1304</v>
      </c>
    </row>
    <row r="249" spans="2:14" x14ac:dyDescent="0.35">
      <c r="B249" s="91" t="s">
        <v>2240</v>
      </c>
      <c r="C249" s="71" t="s">
        <v>762</v>
      </c>
      <c r="D249" s="72" t="s">
        <v>763</v>
      </c>
      <c r="E249" s="71" t="s">
        <v>357</v>
      </c>
      <c r="F249" s="71" t="s">
        <v>2374</v>
      </c>
      <c r="G249" s="72" t="s">
        <v>2240</v>
      </c>
      <c r="H249" s="86" t="s">
        <v>2374</v>
      </c>
      <c r="I249" s="71" t="s">
        <v>1423</v>
      </c>
      <c r="J249" s="72" t="s">
        <v>173</v>
      </c>
      <c r="K249" s="71" t="s">
        <v>1821</v>
      </c>
      <c r="L249" s="77">
        <v>165.88764044943818</v>
      </c>
      <c r="M249" s="78" t="s">
        <v>1302</v>
      </c>
      <c r="N249" s="79" t="s">
        <v>4090</v>
      </c>
    </row>
    <row r="250" spans="2:14" x14ac:dyDescent="0.35">
      <c r="B250" s="91" t="s">
        <v>2241</v>
      </c>
      <c r="C250" s="71" t="s">
        <v>762</v>
      </c>
      <c r="D250" s="72" t="s">
        <v>763</v>
      </c>
      <c r="E250" s="71" t="s">
        <v>357</v>
      </c>
      <c r="F250" s="71" t="s">
        <v>2374</v>
      </c>
      <c r="G250" s="72" t="s">
        <v>2241</v>
      </c>
      <c r="H250" s="86" t="s">
        <v>2374</v>
      </c>
      <c r="I250" s="71" t="s">
        <v>1425</v>
      </c>
      <c r="J250" s="72" t="s">
        <v>170</v>
      </c>
      <c r="K250" s="71" t="s">
        <v>1821</v>
      </c>
      <c r="L250" s="77">
        <v>16.584269662921347</v>
      </c>
      <c r="M250" s="75" t="s">
        <v>1303</v>
      </c>
      <c r="N250" s="76" t="s">
        <v>1304</v>
      </c>
    </row>
    <row r="251" spans="2:14" x14ac:dyDescent="0.35">
      <c r="B251" s="91" t="s">
        <v>2242</v>
      </c>
      <c r="C251" s="71" t="s">
        <v>762</v>
      </c>
      <c r="D251" s="72" t="s">
        <v>763</v>
      </c>
      <c r="E251" s="71" t="s">
        <v>347</v>
      </c>
      <c r="F251" s="71" t="s">
        <v>2375</v>
      </c>
      <c r="G251" s="72" t="s">
        <v>2242</v>
      </c>
      <c r="H251" s="80" t="s">
        <v>2375</v>
      </c>
      <c r="I251" s="71" t="s">
        <v>1424</v>
      </c>
      <c r="J251" s="72" t="s">
        <v>170</v>
      </c>
      <c r="K251" s="71" t="s">
        <v>1821</v>
      </c>
      <c r="L251" s="77">
        <v>8.1048689138576773</v>
      </c>
      <c r="M251" s="78" t="s">
        <v>1302</v>
      </c>
      <c r="N251" s="76" t="s">
        <v>1304</v>
      </c>
    </row>
    <row r="252" spans="2:14" x14ac:dyDescent="0.35">
      <c r="B252" s="91" t="s">
        <v>2243</v>
      </c>
      <c r="C252" s="71" t="s">
        <v>762</v>
      </c>
      <c r="D252" s="72" t="s">
        <v>763</v>
      </c>
      <c r="E252" s="71" t="s">
        <v>347</v>
      </c>
      <c r="F252" s="71" t="s">
        <v>2375</v>
      </c>
      <c r="G252" s="72" t="s">
        <v>2243</v>
      </c>
      <c r="H252" s="86" t="s">
        <v>2375</v>
      </c>
      <c r="I252" s="71" t="s">
        <v>1423</v>
      </c>
      <c r="J252" s="72" t="s">
        <v>173</v>
      </c>
      <c r="K252" s="71" t="s">
        <v>1821</v>
      </c>
      <c r="L252" s="77">
        <v>92.584269662921358</v>
      </c>
      <c r="M252" s="78" t="s">
        <v>1302</v>
      </c>
      <c r="N252" s="79" t="s">
        <v>4090</v>
      </c>
    </row>
    <row r="253" spans="2:14" x14ac:dyDescent="0.35">
      <c r="B253" s="91" t="s">
        <v>2244</v>
      </c>
      <c r="C253" s="71" t="s">
        <v>762</v>
      </c>
      <c r="D253" s="72" t="s">
        <v>763</v>
      </c>
      <c r="E253" s="71" t="s">
        <v>347</v>
      </c>
      <c r="F253" s="71" t="s">
        <v>2375</v>
      </c>
      <c r="G253" s="72" t="s">
        <v>2244</v>
      </c>
      <c r="H253" s="86" t="s">
        <v>2375</v>
      </c>
      <c r="I253" s="71" t="s">
        <v>1425</v>
      </c>
      <c r="J253" s="72" t="s">
        <v>170</v>
      </c>
      <c r="K253" s="71" t="s">
        <v>1821</v>
      </c>
      <c r="L253" s="77">
        <v>9.2584269662921344</v>
      </c>
      <c r="M253" s="75" t="s">
        <v>1303</v>
      </c>
      <c r="N253" s="76" t="s">
        <v>1304</v>
      </c>
    </row>
    <row r="254" spans="2:14" x14ac:dyDescent="0.35">
      <c r="B254" s="91" t="s">
        <v>1786</v>
      </c>
      <c r="C254" s="71" t="s">
        <v>1281</v>
      </c>
      <c r="D254" s="72" t="s">
        <v>1282</v>
      </c>
      <c r="E254" s="71" t="s">
        <v>376</v>
      </c>
      <c r="F254" s="71" t="s">
        <v>1808</v>
      </c>
      <c r="G254" s="72" t="s">
        <v>1786</v>
      </c>
      <c r="H254" s="80" t="s">
        <v>1808</v>
      </c>
      <c r="I254" s="71" t="s">
        <v>1423</v>
      </c>
      <c r="J254" s="72" t="s">
        <v>173</v>
      </c>
      <c r="K254" s="71" t="s">
        <v>1821</v>
      </c>
      <c r="L254" s="77">
        <v>3037.3595505617977</v>
      </c>
      <c r="M254" s="78" t="s">
        <v>1302</v>
      </c>
      <c r="N254" s="79" t="s">
        <v>4090</v>
      </c>
    </row>
    <row r="255" spans="2:14" x14ac:dyDescent="0.35">
      <c r="B255" s="91" t="s">
        <v>1787</v>
      </c>
      <c r="C255" s="71" t="s">
        <v>1281</v>
      </c>
      <c r="D255" s="72" t="s">
        <v>1282</v>
      </c>
      <c r="E255" s="71" t="s">
        <v>376</v>
      </c>
      <c r="F255" s="71" t="s">
        <v>1808</v>
      </c>
      <c r="G255" s="72" t="s">
        <v>1787</v>
      </c>
      <c r="H255" s="86" t="s">
        <v>1808</v>
      </c>
      <c r="I255" s="71" t="s">
        <v>1424</v>
      </c>
      <c r="J255" s="72" t="s">
        <v>170</v>
      </c>
      <c r="K255" s="71" t="s">
        <v>1821</v>
      </c>
      <c r="L255" s="77">
        <v>265.7724719101123</v>
      </c>
      <c r="M255" s="78" t="s">
        <v>1302</v>
      </c>
      <c r="N255" s="76" t="s">
        <v>1304</v>
      </c>
    </row>
    <row r="256" spans="2:14" x14ac:dyDescent="0.35">
      <c r="B256" s="91" t="s">
        <v>2245</v>
      </c>
      <c r="C256" s="71" t="s">
        <v>1281</v>
      </c>
      <c r="D256" s="72" t="s">
        <v>1282</v>
      </c>
      <c r="E256" s="71" t="s">
        <v>376</v>
      </c>
      <c r="F256" s="71" t="s">
        <v>1808</v>
      </c>
      <c r="G256" s="72" t="s">
        <v>2245</v>
      </c>
      <c r="H256" s="86" t="s">
        <v>1808</v>
      </c>
      <c r="I256" s="71" t="s">
        <v>1425</v>
      </c>
      <c r="J256" s="72" t="s">
        <v>170</v>
      </c>
      <c r="K256" s="71" t="s">
        <v>1821</v>
      </c>
      <c r="L256" s="77">
        <v>303.74157303370782</v>
      </c>
      <c r="M256" s="75" t="s">
        <v>1303</v>
      </c>
      <c r="N256" s="76" t="s">
        <v>1304</v>
      </c>
    </row>
    <row r="257" spans="2:14" x14ac:dyDescent="0.35">
      <c r="B257" s="91" t="s">
        <v>1788</v>
      </c>
      <c r="C257" s="71" t="s">
        <v>1281</v>
      </c>
      <c r="D257" s="72" t="s">
        <v>1282</v>
      </c>
      <c r="E257" s="71" t="s">
        <v>292</v>
      </c>
      <c r="F257" s="71" t="s">
        <v>1809</v>
      </c>
      <c r="G257" s="72" t="s">
        <v>1788</v>
      </c>
      <c r="H257" s="86" t="s">
        <v>1809</v>
      </c>
      <c r="I257" s="71" t="s">
        <v>1423</v>
      </c>
      <c r="J257" s="72" t="s">
        <v>173</v>
      </c>
      <c r="K257" s="71" t="s">
        <v>1821</v>
      </c>
      <c r="L257" s="77">
        <v>2209.2247191011238</v>
      </c>
      <c r="M257" s="78" t="s">
        <v>1302</v>
      </c>
      <c r="N257" s="79" t="s">
        <v>4090</v>
      </c>
    </row>
    <row r="258" spans="2:14" x14ac:dyDescent="0.35">
      <c r="B258" s="91" t="s">
        <v>1789</v>
      </c>
      <c r="C258" s="71" t="s">
        <v>1281</v>
      </c>
      <c r="D258" s="72" t="s">
        <v>1282</v>
      </c>
      <c r="E258" s="71" t="s">
        <v>292</v>
      </c>
      <c r="F258" s="71" t="s">
        <v>1809</v>
      </c>
      <c r="G258" s="72" t="s">
        <v>1789</v>
      </c>
      <c r="H258" s="86" t="s">
        <v>1809</v>
      </c>
      <c r="I258" s="71" t="s">
        <v>1424</v>
      </c>
      <c r="J258" s="72" t="s">
        <v>170</v>
      </c>
      <c r="K258" s="71" t="s">
        <v>1821</v>
      </c>
      <c r="L258" s="77">
        <v>193.30524344569289</v>
      </c>
      <c r="M258" s="78" t="s">
        <v>1302</v>
      </c>
      <c r="N258" s="76" t="s">
        <v>1304</v>
      </c>
    </row>
    <row r="259" spans="2:14" x14ac:dyDescent="0.35">
      <c r="B259" s="91" t="s">
        <v>2246</v>
      </c>
      <c r="C259" s="71" t="s">
        <v>1281</v>
      </c>
      <c r="D259" s="72" t="s">
        <v>1282</v>
      </c>
      <c r="E259" s="71" t="s">
        <v>292</v>
      </c>
      <c r="F259" s="71" t="s">
        <v>1809</v>
      </c>
      <c r="G259" s="72" t="s">
        <v>2246</v>
      </c>
      <c r="H259" s="86" t="s">
        <v>1809</v>
      </c>
      <c r="I259" s="71" t="s">
        <v>1425</v>
      </c>
      <c r="J259" s="72" t="s">
        <v>170</v>
      </c>
      <c r="K259" s="71" t="s">
        <v>1821</v>
      </c>
      <c r="L259" s="77">
        <v>220.92134831460675</v>
      </c>
      <c r="M259" s="75" t="s">
        <v>1303</v>
      </c>
      <c r="N259" s="76" t="s">
        <v>1304</v>
      </c>
    </row>
    <row r="260" spans="2:14" x14ac:dyDescent="0.35">
      <c r="B260" s="91" t="s">
        <v>1790</v>
      </c>
      <c r="C260" s="71" t="s">
        <v>1281</v>
      </c>
      <c r="D260" s="72" t="s">
        <v>1282</v>
      </c>
      <c r="E260" s="71" t="s">
        <v>287</v>
      </c>
      <c r="F260" s="71" t="s">
        <v>1810</v>
      </c>
      <c r="G260" s="72" t="s">
        <v>1790</v>
      </c>
      <c r="H260" s="86" t="s">
        <v>1810</v>
      </c>
      <c r="I260" s="71" t="s">
        <v>1423</v>
      </c>
      <c r="J260" s="72" t="s">
        <v>173</v>
      </c>
      <c r="K260" s="71" t="s">
        <v>1821</v>
      </c>
      <c r="L260" s="77">
        <v>1518.685393258427</v>
      </c>
      <c r="M260" s="78" t="s">
        <v>1302</v>
      </c>
      <c r="N260" s="79" t="s">
        <v>4090</v>
      </c>
    </row>
    <row r="261" spans="2:14" x14ac:dyDescent="0.35">
      <c r="B261" s="91" t="s">
        <v>1791</v>
      </c>
      <c r="C261" s="71" t="s">
        <v>1281</v>
      </c>
      <c r="D261" s="72" t="s">
        <v>1282</v>
      </c>
      <c r="E261" s="71" t="s">
        <v>287</v>
      </c>
      <c r="F261" s="71" t="s">
        <v>1810</v>
      </c>
      <c r="G261" s="72" t="s">
        <v>1791</v>
      </c>
      <c r="H261" s="86" t="s">
        <v>1810</v>
      </c>
      <c r="I261" s="71" t="s">
        <v>1424</v>
      </c>
      <c r="J261" s="72" t="s">
        <v>170</v>
      </c>
      <c r="K261" s="71" t="s">
        <v>1821</v>
      </c>
      <c r="L261" s="77">
        <v>132.88014981273409</v>
      </c>
      <c r="M261" s="78" t="s">
        <v>1302</v>
      </c>
      <c r="N261" s="76" t="s">
        <v>1304</v>
      </c>
    </row>
    <row r="262" spans="2:14" x14ac:dyDescent="0.35">
      <c r="B262" s="91" t="s">
        <v>2247</v>
      </c>
      <c r="C262" s="71" t="s">
        <v>1281</v>
      </c>
      <c r="D262" s="72" t="s">
        <v>1282</v>
      </c>
      <c r="E262" s="71" t="s">
        <v>287</v>
      </c>
      <c r="F262" s="71" t="s">
        <v>1810</v>
      </c>
      <c r="G262" s="72" t="s">
        <v>2247</v>
      </c>
      <c r="H262" s="86" t="s">
        <v>1810</v>
      </c>
      <c r="I262" s="71" t="s">
        <v>1425</v>
      </c>
      <c r="J262" s="72" t="s">
        <v>170</v>
      </c>
      <c r="K262" s="71" t="s">
        <v>1821</v>
      </c>
      <c r="L262" s="77">
        <v>151.86516853932585</v>
      </c>
      <c r="M262" s="75" t="s">
        <v>1303</v>
      </c>
      <c r="N262" s="76" t="s">
        <v>1304</v>
      </c>
    </row>
    <row r="263" spans="2:14" x14ac:dyDescent="0.35">
      <c r="B263" s="91" t="s">
        <v>1792</v>
      </c>
      <c r="C263" s="71" t="s">
        <v>1281</v>
      </c>
      <c r="D263" s="72" t="s">
        <v>1282</v>
      </c>
      <c r="E263" s="71" t="s">
        <v>282</v>
      </c>
      <c r="F263" s="71" t="s">
        <v>1811</v>
      </c>
      <c r="G263" s="72" t="s">
        <v>1792</v>
      </c>
      <c r="H263" s="86" t="s">
        <v>1811</v>
      </c>
      <c r="I263" s="71" t="s">
        <v>1423</v>
      </c>
      <c r="J263" s="72" t="s">
        <v>173</v>
      </c>
      <c r="K263" s="71" t="s">
        <v>1821</v>
      </c>
      <c r="L263" s="77">
        <v>736.84269662921338</v>
      </c>
      <c r="M263" s="78" t="s">
        <v>1302</v>
      </c>
      <c r="N263" s="79" t="s">
        <v>4090</v>
      </c>
    </row>
    <row r="264" spans="2:14" x14ac:dyDescent="0.35">
      <c r="B264" s="91" t="s">
        <v>1793</v>
      </c>
      <c r="C264" s="71" t="s">
        <v>1281</v>
      </c>
      <c r="D264" s="72" t="s">
        <v>1282</v>
      </c>
      <c r="E264" s="71" t="s">
        <v>282</v>
      </c>
      <c r="F264" s="71" t="s">
        <v>1811</v>
      </c>
      <c r="G264" s="72" t="s">
        <v>1793</v>
      </c>
      <c r="H264" s="86" t="s">
        <v>1811</v>
      </c>
      <c r="I264" s="71" t="s">
        <v>1424</v>
      </c>
      <c r="J264" s="72" t="s">
        <v>170</v>
      </c>
      <c r="K264" s="71" t="s">
        <v>1821</v>
      </c>
      <c r="L264" s="77">
        <v>64.470973782771537</v>
      </c>
      <c r="M264" s="78" t="s">
        <v>1302</v>
      </c>
      <c r="N264" s="76" t="s">
        <v>1304</v>
      </c>
    </row>
    <row r="265" spans="2:14" x14ac:dyDescent="0.35">
      <c r="B265" s="91" t="s">
        <v>2248</v>
      </c>
      <c r="C265" s="71" t="s">
        <v>1281</v>
      </c>
      <c r="D265" s="72" t="s">
        <v>1282</v>
      </c>
      <c r="E265" s="71" t="s">
        <v>282</v>
      </c>
      <c r="F265" s="71" t="s">
        <v>1811</v>
      </c>
      <c r="G265" s="72" t="s">
        <v>2248</v>
      </c>
      <c r="H265" s="86" t="s">
        <v>1811</v>
      </c>
      <c r="I265" s="71" t="s">
        <v>1425</v>
      </c>
      <c r="J265" s="72" t="s">
        <v>170</v>
      </c>
      <c r="K265" s="71" t="s">
        <v>1821</v>
      </c>
      <c r="L265" s="77">
        <v>73.696629213483149</v>
      </c>
      <c r="M265" s="75" t="s">
        <v>1303</v>
      </c>
      <c r="N265" s="76" t="s">
        <v>1304</v>
      </c>
    </row>
    <row r="266" spans="2:14" x14ac:dyDescent="0.35">
      <c r="B266" s="91" t="s">
        <v>1794</v>
      </c>
      <c r="C266" s="71" t="s">
        <v>1281</v>
      </c>
      <c r="D266" s="72" t="s">
        <v>1282</v>
      </c>
      <c r="E266" s="71" t="s">
        <v>277</v>
      </c>
      <c r="F266" s="71" t="s">
        <v>1812</v>
      </c>
      <c r="G266" s="72" t="s">
        <v>1794</v>
      </c>
      <c r="H266" s="86" t="s">
        <v>1812</v>
      </c>
      <c r="I266" s="71" t="s">
        <v>1423</v>
      </c>
      <c r="J266" s="72" t="s">
        <v>173</v>
      </c>
      <c r="K266" s="71" t="s">
        <v>1821</v>
      </c>
      <c r="L266" s="77">
        <v>1012.0224719101124</v>
      </c>
      <c r="M266" s="78" t="s">
        <v>1302</v>
      </c>
      <c r="N266" s="79" t="s">
        <v>4090</v>
      </c>
    </row>
    <row r="267" spans="2:14" x14ac:dyDescent="0.35">
      <c r="B267" s="91" t="s">
        <v>1795</v>
      </c>
      <c r="C267" s="71" t="s">
        <v>1281</v>
      </c>
      <c r="D267" s="72" t="s">
        <v>1282</v>
      </c>
      <c r="E267" s="71" t="s">
        <v>277</v>
      </c>
      <c r="F267" s="71" t="s">
        <v>1812</v>
      </c>
      <c r="G267" s="72" t="s">
        <v>1795</v>
      </c>
      <c r="H267" s="86" t="s">
        <v>1812</v>
      </c>
      <c r="I267" s="71" t="s">
        <v>1424</v>
      </c>
      <c r="J267" s="72" t="s">
        <v>170</v>
      </c>
      <c r="K267" s="71" t="s">
        <v>1821</v>
      </c>
      <c r="L267" s="77">
        <v>88.555243445692881</v>
      </c>
      <c r="M267" s="78" t="s">
        <v>1302</v>
      </c>
      <c r="N267" s="76" t="s">
        <v>1304</v>
      </c>
    </row>
    <row r="268" spans="2:14" x14ac:dyDescent="0.35">
      <c r="B268" s="91" t="s">
        <v>2249</v>
      </c>
      <c r="C268" s="71" t="s">
        <v>1281</v>
      </c>
      <c r="D268" s="72" t="s">
        <v>1282</v>
      </c>
      <c r="E268" s="71" t="s">
        <v>277</v>
      </c>
      <c r="F268" s="71" t="s">
        <v>1812</v>
      </c>
      <c r="G268" s="72" t="s">
        <v>2249</v>
      </c>
      <c r="H268" s="86" t="s">
        <v>1812</v>
      </c>
      <c r="I268" s="71" t="s">
        <v>1425</v>
      </c>
      <c r="J268" s="72" t="s">
        <v>170</v>
      </c>
      <c r="K268" s="71" t="s">
        <v>1821</v>
      </c>
      <c r="L268" s="77">
        <v>101.19101123595506</v>
      </c>
      <c r="M268" s="75" t="s">
        <v>1303</v>
      </c>
      <c r="N268" s="76" t="s">
        <v>1304</v>
      </c>
    </row>
    <row r="269" spans="2:14" x14ac:dyDescent="0.35">
      <c r="B269" s="91" t="s">
        <v>1796</v>
      </c>
      <c r="C269" s="71" t="s">
        <v>1281</v>
      </c>
      <c r="D269" s="72" t="s">
        <v>1282</v>
      </c>
      <c r="E269" s="71" t="s">
        <v>267</v>
      </c>
      <c r="F269" s="71" t="s">
        <v>1813</v>
      </c>
      <c r="G269" s="72" t="s">
        <v>1796</v>
      </c>
      <c r="H269" s="86" t="s">
        <v>1813</v>
      </c>
      <c r="I269" s="71" t="s">
        <v>1423</v>
      </c>
      <c r="J269" s="72" t="s">
        <v>173</v>
      </c>
      <c r="K269" s="71" t="s">
        <v>1821</v>
      </c>
      <c r="L269" s="77">
        <v>1104.6067415730338</v>
      </c>
      <c r="M269" s="78" t="s">
        <v>1302</v>
      </c>
      <c r="N269" s="79" t="s">
        <v>4090</v>
      </c>
    </row>
    <row r="270" spans="2:14" x14ac:dyDescent="0.35">
      <c r="B270" s="91" t="s">
        <v>1797</v>
      </c>
      <c r="C270" s="71" t="s">
        <v>1281</v>
      </c>
      <c r="D270" s="72" t="s">
        <v>1282</v>
      </c>
      <c r="E270" s="71" t="s">
        <v>267</v>
      </c>
      <c r="F270" s="71" t="s">
        <v>1813</v>
      </c>
      <c r="G270" s="72" t="s">
        <v>1797</v>
      </c>
      <c r="H270" s="86" t="s">
        <v>1813</v>
      </c>
      <c r="I270" s="71" t="s">
        <v>1424</v>
      </c>
      <c r="J270" s="72" t="s">
        <v>170</v>
      </c>
      <c r="K270" s="71" t="s">
        <v>1821</v>
      </c>
      <c r="L270" s="77">
        <v>96.658239700374523</v>
      </c>
      <c r="M270" s="78" t="s">
        <v>1302</v>
      </c>
      <c r="N270" s="76" t="s">
        <v>1304</v>
      </c>
    </row>
    <row r="271" spans="2:14" x14ac:dyDescent="0.35">
      <c r="B271" s="91" t="s">
        <v>2250</v>
      </c>
      <c r="C271" s="71" t="s">
        <v>1281</v>
      </c>
      <c r="D271" s="72" t="s">
        <v>1282</v>
      </c>
      <c r="E271" s="71" t="s">
        <v>267</v>
      </c>
      <c r="F271" s="71" t="s">
        <v>1813</v>
      </c>
      <c r="G271" s="72" t="s">
        <v>2250</v>
      </c>
      <c r="H271" s="86" t="s">
        <v>1813</v>
      </c>
      <c r="I271" s="71" t="s">
        <v>1425</v>
      </c>
      <c r="J271" s="72" t="s">
        <v>170</v>
      </c>
      <c r="K271" s="71" t="s">
        <v>1821</v>
      </c>
      <c r="L271" s="77">
        <v>110.44943820224718</v>
      </c>
      <c r="M271" s="75" t="s">
        <v>1303</v>
      </c>
      <c r="N271" s="76" t="s">
        <v>1304</v>
      </c>
    </row>
    <row r="272" spans="2:14" x14ac:dyDescent="0.35">
      <c r="B272" s="91" t="s">
        <v>1800</v>
      </c>
      <c r="C272" s="71" t="s">
        <v>1286</v>
      </c>
      <c r="D272" s="72" t="s">
        <v>1287</v>
      </c>
      <c r="E272" s="71" t="s">
        <v>287</v>
      </c>
      <c r="F272" s="71" t="s">
        <v>1815</v>
      </c>
      <c r="G272" s="72" t="s">
        <v>1800</v>
      </c>
      <c r="H272" s="80" t="s">
        <v>1815</v>
      </c>
      <c r="I272" s="71" t="s">
        <v>1423</v>
      </c>
      <c r="J272" s="72" t="s">
        <v>173</v>
      </c>
      <c r="K272" s="71" t="s">
        <v>1821</v>
      </c>
      <c r="L272" s="77">
        <v>2209.2247191011238</v>
      </c>
      <c r="M272" s="78" t="s">
        <v>1302</v>
      </c>
      <c r="N272" s="79" t="s">
        <v>4090</v>
      </c>
    </row>
    <row r="273" spans="2:14" x14ac:dyDescent="0.35">
      <c r="B273" s="91" t="s">
        <v>1801</v>
      </c>
      <c r="C273" s="71" t="s">
        <v>1286</v>
      </c>
      <c r="D273" s="72" t="s">
        <v>1287</v>
      </c>
      <c r="E273" s="71" t="s">
        <v>287</v>
      </c>
      <c r="F273" s="71" t="s">
        <v>1815</v>
      </c>
      <c r="G273" s="72" t="s">
        <v>1801</v>
      </c>
      <c r="H273" s="86" t="s">
        <v>1815</v>
      </c>
      <c r="I273" s="71" t="s">
        <v>1424</v>
      </c>
      <c r="J273" s="72" t="s">
        <v>170</v>
      </c>
      <c r="K273" s="71" t="s">
        <v>1821</v>
      </c>
      <c r="L273" s="77">
        <v>193.30524344569289</v>
      </c>
      <c r="M273" s="78" t="s">
        <v>1302</v>
      </c>
      <c r="N273" s="76" t="s">
        <v>1304</v>
      </c>
    </row>
    <row r="274" spans="2:14" x14ac:dyDescent="0.35">
      <c r="B274" s="91" t="s">
        <v>2251</v>
      </c>
      <c r="C274" s="71" t="s">
        <v>1286</v>
      </c>
      <c r="D274" s="72" t="s">
        <v>1287</v>
      </c>
      <c r="E274" s="71" t="s">
        <v>287</v>
      </c>
      <c r="F274" s="71" t="s">
        <v>1815</v>
      </c>
      <c r="G274" s="72" t="s">
        <v>2251</v>
      </c>
      <c r="H274" s="86" t="s">
        <v>1815</v>
      </c>
      <c r="I274" s="71" t="s">
        <v>1425</v>
      </c>
      <c r="J274" s="72" t="s">
        <v>170</v>
      </c>
      <c r="K274" s="71" t="s">
        <v>1821</v>
      </c>
      <c r="L274" s="77">
        <v>220.92134831460675</v>
      </c>
      <c r="M274" s="75" t="s">
        <v>1303</v>
      </c>
      <c r="N274" s="76" t="s">
        <v>1304</v>
      </c>
    </row>
    <row r="275" spans="2:14" x14ac:dyDescent="0.35">
      <c r="B275" s="91" t="s">
        <v>1798</v>
      </c>
      <c r="C275" s="71" t="s">
        <v>1286</v>
      </c>
      <c r="D275" s="72" t="s">
        <v>1287</v>
      </c>
      <c r="E275" s="71" t="s">
        <v>386</v>
      </c>
      <c r="F275" s="71" t="s">
        <v>1814</v>
      </c>
      <c r="G275" s="72" t="s">
        <v>1798</v>
      </c>
      <c r="H275" s="80" t="s">
        <v>1814</v>
      </c>
      <c r="I275" s="71" t="s">
        <v>1423</v>
      </c>
      <c r="J275" s="72" t="s">
        <v>173</v>
      </c>
      <c r="K275" s="71" t="s">
        <v>1821</v>
      </c>
      <c r="L275" s="77">
        <v>8098.7977528089887</v>
      </c>
      <c r="M275" s="78" t="s">
        <v>1302</v>
      </c>
      <c r="N275" s="79" t="s">
        <v>4090</v>
      </c>
    </row>
    <row r="276" spans="2:14" x14ac:dyDescent="0.35">
      <c r="B276" s="91" t="s">
        <v>1799</v>
      </c>
      <c r="C276" s="71" t="s">
        <v>1286</v>
      </c>
      <c r="D276" s="72" t="s">
        <v>1287</v>
      </c>
      <c r="E276" s="71" t="s">
        <v>386</v>
      </c>
      <c r="F276" s="71" t="s">
        <v>1814</v>
      </c>
      <c r="G276" s="72" t="s">
        <v>1799</v>
      </c>
      <c r="H276" s="86" t="s">
        <v>1814</v>
      </c>
      <c r="I276" s="71" t="s">
        <v>1424</v>
      </c>
      <c r="J276" s="72" t="s">
        <v>170</v>
      </c>
      <c r="K276" s="71" t="s">
        <v>1821</v>
      </c>
      <c r="L276" s="77">
        <v>708.64138576779021</v>
      </c>
      <c r="M276" s="78" t="s">
        <v>1302</v>
      </c>
      <c r="N276" s="76" t="s">
        <v>1304</v>
      </c>
    </row>
    <row r="277" spans="2:14" x14ac:dyDescent="0.35">
      <c r="B277" s="91" t="s">
        <v>2252</v>
      </c>
      <c r="C277" s="71" t="s">
        <v>1286</v>
      </c>
      <c r="D277" s="72" t="s">
        <v>1287</v>
      </c>
      <c r="E277" s="71" t="s">
        <v>386</v>
      </c>
      <c r="F277" s="71" t="s">
        <v>1814</v>
      </c>
      <c r="G277" s="72" t="s">
        <v>2252</v>
      </c>
      <c r="H277" s="86" t="s">
        <v>1814</v>
      </c>
      <c r="I277" s="71" t="s">
        <v>1425</v>
      </c>
      <c r="J277" s="72" t="s">
        <v>170</v>
      </c>
      <c r="K277" s="71" t="s">
        <v>1821</v>
      </c>
      <c r="L277" s="77">
        <v>809.88764044943809</v>
      </c>
      <c r="M277" s="75" t="s">
        <v>1303</v>
      </c>
      <c r="N277" s="76" t="s">
        <v>1304</v>
      </c>
    </row>
    <row r="278" spans="2:14" x14ac:dyDescent="0.35">
      <c r="B278" s="91" t="s">
        <v>2253</v>
      </c>
      <c r="C278" s="71" t="s">
        <v>1286</v>
      </c>
      <c r="D278" s="72" t="s">
        <v>1287</v>
      </c>
      <c r="E278" s="71" t="s">
        <v>381</v>
      </c>
      <c r="F278" s="71" t="s">
        <v>2376</v>
      </c>
      <c r="G278" s="72" t="s">
        <v>2253</v>
      </c>
      <c r="H278" s="86" t="s">
        <v>2376</v>
      </c>
      <c r="I278" s="71" t="s">
        <v>1423</v>
      </c>
      <c r="J278" s="72" t="s">
        <v>173</v>
      </c>
      <c r="K278" s="71" t="s">
        <v>1821</v>
      </c>
      <c r="L278" s="77">
        <v>1472.3932584269664</v>
      </c>
      <c r="M278" s="78" t="s">
        <v>1302</v>
      </c>
      <c r="N278" s="79" t="s">
        <v>4090</v>
      </c>
    </row>
    <row r="279" spans="2:14" x14ac:dyDescent="0.35">
      <c r="B279" s="91" t="s">
        <v>2254</v>
      </c>
      <c r="C279" s="71" t="s">
        <v>1286</v>
      </c>
      <c r="D279" s="72" t="s">
        <v>1287</v>
      </c>
      <c r="E279" s="71" t="s">
        <v>381</v>
      </c>
      <c r="F279" s="71" t="s">
        <v>2376</v>
      </c>
      <c r="G279" s="72" t="s">
        <v>2254</v>
      </c>
      <c r="H279" s="86" t="s">
        <v>2376</v>
      </c>
      <c r="I279" s="71" t="s">
        <v>1424</v>
      </c>
      <c r="J279" s="72" t="s">
        <v>170</v>
      </c>
      <c r="K279" s="71" t="s">
        <v>1821</v>
      </c>
      <c r="L279" s="77">
        <v>128.83426966292134</v>
      </c>
      <c r="M279" s="78" t="s">
        <v>1302</v>
      </c>
      <c r="N279" s="76" t="s">
        <v>1304</v>
      </c>
    </row>
    <row r="280" spans="2:14" x14ac:dyDescent="0.35">
      <c r="B280" s="91" t="s">
        <v>2255</v>
      </c>
      <c r="C280" s="71" t="s">
        <v>1286</v>
      </c>
      <c r="D280" s="72" t="s">
        <v>1287</v>
      </c>
      <c r="E280" s="71" t="s">
        <v>381</v>
      </c>
      <c r="F280" s="71" t="s">
        <v>2376</v>
      </c>
      <c r="G280" s="72" t="s">
        <v>2255</v>
      </c>
      <c r="H280" s="86" t="s">
        <v>2376</v>
      </c>
      <c r="I280" s="71" t="s">
        <v>1425</v>
      </c>
      <c r="J280" s="72" t="s">
        <v>170</v>
      </c>
      <c r="K280" s="71" t="s">
        <v>1821</v>
      </c>
      <c r="L280" s="77">
        <v>147.23595505617976</v>
      </c>
      <c r="M280" s="75" t="s">
        <v>1303</v>
      </c>
      <c r="N280" s="76" t="s">
        <v>1304</v>
      </c>
    </row>
    <row r="281" spans="2:14" x14ac:dyDescent="0.35">
      <c r="B281" s="91" t="s">
        <v>2256</v>
      </c>
      <c r="C281" s="71" t="s">
        <v>1286</v>
      </c>
      <c r="D281" s="72" t="s">
        <v>1287</v>
      </c>
      <c r="E281" s="71" t="s">
        <v>292</v>
      </c>
      <c r="F281" s="71" t="s">
        <v>2377</v>
      </c>
      <c r="G281" s="72" t="s">
        <v>2256</v>
      </c>
      <c r="H281" s="86" t="s">
        <v>2377</v>
      </c>
      <c r="I281" s="71" t="s">
        <v>1423</v>
      </c>
      <c r="J281" s="72" t="s">
        <v>173</v>
      </c>
      <c r="K281" s="71" t="s">
        <v>1821</v>
      </c>
      <c r="L281" s="77">
        <v>2025.3370786516853</v>
      </c>
      <c r="M281" s="78" t="s">
        <v>1302</v>
      </c>
      <c r="N281" s="79" t="s">
        <v>4090</v>
      </c>
    </row>
    <row r="282" spans="2:14" x14ac:dyDescent="0.35">
      <c r="B282" s="91" t="s">
        <v>2257</v>
      </c>
      <c r="C282" s="71" t="s">
        <v>1286</v>
      </c>
      <c r="D282" s="72" t="s">
        <v>1287</v>
      </c>
      <c r="E282" s="71" t="s">
        <v>292</v>
      </c>
      <c r="F282" s="71" t="s">
        <v>2377</v>
      </c>
      <c r="G282" s="72" t="s">
        <v>2257</v>
      </c>
      <c r="H282" s="86" t="s">
        <v>2377</v>
      </c>
      <c r="I282" s="71" t="s">
        <v>1424</v>
      </c>
      <c r="J282" s="72" t="s">
        <v>170</v>
      </c>
      <c r="K282" s="71" t="s">
        <v>1821</v>
      </c>
      <c r="L282" s="77">
        <v>177.21722846441946</v>
      </c>
      <c r="M282" s="78" t="s">
        <v>1302</v>
      </c>
      <c r="N282" s="76" t="s">
        <v>1304</v>
      </c>
    </row>
    <row r="283" spans="2:14" x14ac:dyDescent="0.35">
      <c r="B283" s="91" t="s">
        <v>2258</v>
      </c>
      <c r="C283" s="71" t="s">
        <v>1286</v>
      </c>
      <c r="D283" s="72" t="s">
        <v>1287</v>
      </c>
      <c r="E283" s="71" t="s">
        <v>292</v>
      </c>
      <c r="F283" s="71" t="s">
        <v>2377</v>
      </c>
      <c r="G283" s="72" t="s">
        <v>2258</v>
      </c>
      <c r="H283" s="86" t="s">
        <v>2377</v>
      </c>
      <c r="I283" s="71" t="s">
        <v>1425</v>
      </c>
      <c r="J283" s="72" t="s">
        <v>170</v>
      </c>
      <c r="K283" s="71" t="s">
        <v>1821</v>
      </c>
      <c r="L283" s="77">
        <v>202.52808988764045</v>
      </c>
      <c r="M283" s="75" t="s">
        <v>1303</v>
      </c>
      <c r="N283" s="76" t="s">
        <v>1304</v>
      </c>
    </row>
    <row r="284" spans="2:14" x14ac:dyDescent="0.35">
      <c r="B284" s="91" t="s">
        <v>1802</v>
      </c>
      <c r="C284" s="71" t="s">
        <v>1286</v>
      </c>
      <c r="D284" s="72" t="s">
        <v>1287</v>
      </c>
      <c r="E284" s="71" t="s">
        <v>282</v>
      </c>
      <c r="F284" s="71" t="s">
        <v>1816</v>
      </c>
      <c r="G284" s="72" t="s">
        <v>1802</v>
      </c>
      <c r="H284" s="86" t="s">
        <v>1816</v>
      </c>
      <c r="I284" s="71" t="s">
        <v>1423</v>
      </c>
      <c r="J284" s="72" t="s">
        <v>173</v>
      </c>
      <c r="K284" s="71" t="s">
        <v>1821</v>
      </c>
      <c r="L284" s="77">
        <v>3037.3595505617977</v>
      </c>
      <c r="M284" s="78" t="s">
        <v>1302</v>
      </c>
      <c r="N284" s="79" t="s">
        <v>4090</v>
      </c>
    </row>
    <row r="285" spans="2:14" x14ac:dyDescent="0.35">
      <c r="B285" s="91" t="s">
        <v>1803</v>
      </c>
      <c r="C285" s="71" t="s">
        <v>1286</v>
      </c>
      <c r="D285" s="72" t="s">
        <v>1287</v>
      </c>
      <c r="E285" s="71" t="s">
        <v>282</v>
      </c>
      <c r="F285" s="71" t="s">
        <v>1816</v>
      </c>
      <c r="G285" s="72" t="s">
        <v>1803</v>
      </c>
      <c r="H285" s="86" t="s">
        <v>1816</v>
      </c>
      <c r="I285" s="71" t="s">
        <v>1424</v>
      </c>
      <c r="J285" s="72" t="s">
        <v>170</v>
      </c>
      <c r="K285" s="71" t="s">
        <v>1821</v>
      </c>
      <c r="L285" s="77">
        <v>265.7724719101123</v>
      </c>
      <c r="M285" s="78" t="s">
        <v>1302</v>
      </c>
      <c r="N285" s="76" t="s">
        <v>1304</v>
      </c>
    </row>
    <row r="286" spans="2:14" x14ac:dyDescent="0.35">
      <c r="B286" s="91" t="s">
        <v>2259</v>
      </c>
      <c r="C286" s="71" t="s">
        <v>1286</v>
      </c>
      <c r="D286" s="72" t="s">
        <v>1287</v>
      </c>
      <c r="E286" s="71" t="s">
        <v>282</v>
      </c>
      <c r="F286" s="71" t="s">
        <v>1816</v>
      </c>
      <c r="G286" s="72" t="s">
        <v>2259</v>
      </c>
      <c r="H286" s="86" t="s">
        <v>1816</v>
      </c>
      <c r="I286" s="71" t="s">
        <v>1425</v>
      </c>
      <c r="J286" s="72" t="s">
        <v>170</v>
      </c>
      <c r="K286" s="71" t="s">
        <v>1821</v>
      </c>
      <c r="L286" s="77">
        <v>303.74157303370782</v>
      </c>
      <c r="M286" s="75" t="s">
        <v>1303</v>
      </c>
      <c r="N286" s="76" t="s">
        <v>1304</v>
      </c>
    </row>
    <row r="287" spans="2:14" x14ac:dyDescent="0.35">
      <c r="B287" s="91" t="s">
        <v>1804</v>
      </c>
      <c r="C287" s="71" t="s">
        <v>1286</v>
      </c>
      <c r="D287" s="72" t="s">
        <v>1287</v>
      </c>
      <c r="E287" s="71" t="s">
        <v>277</v>
      </c>
      <c r="F287" s="71" t="s">
        <v>1817</v>
      </c>
      <c r="G287" s="72" t="s">
        <v>1804</v>
      </c>
      <c r="H287" s="86" t="s">
        <v>1817</v>
      </c>
      <c r="I287" s="71" t="s">
        <v>1423</v>
      </c>
      <c r="J287" s="72" t="s">
        <v>173</v>
      </c>
      <c r="K287" s="71" t="s">
        <v>1821</v>
      </c>
      <c r="L287" s="77">
        <v>5890.8426966292136</v>
      </c>
      <c r="M287" s="78" t="s">
        <v>1302</v>
      </c>
      <c r="N287" s="79" t="s">
        <v>4090</v>
      </c>
    </row>
    <row r="288" spans="2:14" x14ac:dyDescent="0.35">
      <c r="B288" s="91" t="s">
        <v>1805</v>
      </c>
      <c r="C288" s="71" t="s">
        <v>1286</v>
      </c>
      <c r="D288" s="72" t="s">
        <v>1287</v>
      </c>
      <c r="E288" s="71" t="s">
        <v>277</v>
      </c>
      <c r="F288" s="71" t="s">
        <v>1817</v>
      </c>
      <c r="G288" s="72" t="s">
        <v>1805</v>
      </c>
      <c r="H288" s="86" t="s">
        <v>1817</v>
      </c>
      <c r="I288" s="71" t="s">
        <v>1424</v>
      </c>
      <c r="J288" s="72" t="s">
        <v>170</v>
      </c>
      <c r="K288" s="71" t="s">
        <v>1821</v>
      </c>
      <c r="L288" s="77">
        <v>515.44382022471905</v>
      </c>
      <c r="M288" s="78" t="s">
        <v>1302</v>
      </c>
      <c r="N288" s="76" t="s">
        <v>1304</v>
      </c>
    </row>
    <row r="289" spans="2:14" x14ac:dyDescent="0.35">
      <c r="B289" s="91" t="s">
        <v>2260</v>
      </c>
      <c r="C289" s="71" t="s">
        <v>1286</v>
      </c>
      <c r="D289" s="72" t="s">
        <v>1287</v>
      </c>
      <c r="E289" s="71" t="s">
        <v>277</v>
      </c>
      <c r="F289" s="71" t="s">
        <v>1817</v>
      </c>
      <c r="G289" s="72" t="s">
        <v>2260</v>
      </c>
      <c r="H289" s="86" t="s">
        <v>1817</v>
      </c>
      <c r="I289" s="71" t="s">
        <v>1425</v>
      </c>
      <c r="J289" s="72" t="s">
        <v>170</v>
      </c>
      <c r="K289" s="71" t="s">
        <v>1821</v>
      </c>
      <c r="L289" s="77">
        <v>589.08988764044943</v>
      </c>
      <c r="M289" s="75" t="s">
        <v>1303</v>
      </c>
      <c r="N289" s="76" t="s">
        <v>1304</v>
      </c>
    </row>
    <row r="290" spans="2:14" x14ac:dyDescent="0.35">
      <c r="B290" s="91" t="s">
        <v>1999</v>
      </c>
      <c r="C290" s="71" t="s">
        <v>779</v>
      </c>
      <c r="D290" s="72" t="s">
        <v>780</v>
      </c>
      <c r="E290" s="71" t="s">
        <v>257</v>
      </c>
      <c r="F290" s="71" t="s">
        <v>4242</v>
      </c>
      <c r="G290" s="72" t="s">
        <v>1999</v>
      </c>
      <c r="H290" s="80" t="s">
        <v>2000</v>
      </c>
      <c r="I290" s="71" t="s">
        <v>1424</v>
      </c>
      <c r="J290" s="72" t="s">
        <v>170</v>
      </c>
      <c r="K290" s="71" t="s">
        <v>1821</v>
      </c>
      <c r="L290" s="77">
        <v>29.027153558052433</v>
      </c>
      <c r="M290" s="78" t="s">
        <v>1302</v>
      </c>
      <c r="N290" s="76" t="s">
        <v>1304</v>
      </c>
    </row>
    <row r="291" spans="2:14" x14ac:dyDescent="0.35">
      <c r="B291" s="91" t="s">
        <v>2001</v>
      </c>
      <c r="C291" s="71" t="s">
        <v>779</v>
      </c>
      <c r="D291" s="72" t="s">
        <v>780</v>
      </c>
      <c r="E291" s="71" t="s">
        <v>257</v>
      </c>
      <c r="F291" s="71" t="s">
        <v>4242</v>
      </c>
      <c r="G291" s="72" t="s">
        <v>2001</v>
      </c>
      <c r="H291" s="86" t="s">
        <v>2000</v>
      </c>
      <c r="I291" s="71" t="s">
        <v>1423</v>
      </c>
      <c r="J291" s="72" t="s">
        <v>173</v>
      </c>
      <c r="K291" s="71" t="s">
        <v>1821</v>
      </c>
      <c r="L291" s="77">
        <v>331.77528089887636</v>
      </c>
      <c r="M291" s="78" t="s">
        <v>1302</v>
      </c>
      <c r="N291" s="79" t="s">
        <v>4090</v>
      </c>
    </row>
    <row r="292" spans="2:14" x14ac:dyDescent="0.35">
      <c r="B292" s="91" t="s">
        <v>2261</v>
      </c>
      <c r="C292" s="71" t="s">
        <v>779</v>
      </c>
      <c r="D292" s="72" t="s">
        <v>780</v>
      </c>
      <c r="E292" s="71" t="s">
        <v>257</v>
      </c>
      <c r="F292" s="71" t="s">
        <v>4242</v>
      </c>
      <c r="G292" s="72" t="s">
        <v>2261</v>
      </c>
      <c r="H292" s="86" t="s">
        <v>2000</v>
      </c>
      <c r="I292" s="71" t="s">
        <v>1425</v>
      </c>
      <c r="J292" s="72" t="s">
        <v>170</v>
      </c>
      <c r="K292" s="71" t="s">
        <v>1821</v>
      </c>
      <c r="L292" s="77">
        <v>33.17977528089888</v>
      </c>
      <c r="M292" s="75" t="s">
        <v>1303</v>
      </c>
      <c r="N292" s="76" t="s">
        <v>1304</v>
      </c>
    </row>
    <row r="293" spans="2:14" x14ac:dyDescent="0.35">
      <c r="B293" s="91" t="s">
        <v>1996</v>
      </c>
      <c r="C293" s="71" t="s">
        <v>779</v>
      </c>
      <c r="D293" s="72" t="s">
        <v>780</v>
      </c>
      <c r="E293" s="71" t="s">
        <v>252</v>
      </c>
      <c r="F293" s="71" t="s">
        <v>4243</v>
      </c>
      <c r="G293" s="72" t="s">
        <v>1996</v>
      </c>
      <c r="H293" s="86" t="s">
        <v>1997</v>
      </c>
      <c r="I293" s="71" t="s">
        <v>1424</v>
      </c>
      <c r="J293" s="72" t="s">
        <v>170</v>
      </c>
      <c r="K293" s="71" t="s">
        <v>1821</v>
      </c>
      <c r="L293" s="77">
        <v>38.711610486891381</v>
      </c>
      <c r="M293" s="78" t="s">
        <v>1302</v>
      </c>
      <c r="N293" s="76" t="s">
        <v>1304</v>
      </c>
    </row>
    <row r="294" spans="2:14" x14ac:dyDescent="0.35">
      <c r="B294" s="91" t="s">
        <v>1998</v>
      </c>
      <c r="C294" s="71" t="s">
        <v>779</v>
      </c>
      <c r="D294" s="72" t="s">
        <v>780</v>
      </c>
      <c r="E294" s="71" t="s">
        <v>252</v>
      </c>
      <c r="F294" s="71" t="s">
        <v>4243</v>
      </c>
      <c r="G294" s="72" t="s">
        <v>1998</v>
      </c>
      <c r="H294" s="86" t="s">
        <v>1997</v>
      </c>
      <c r="I294" s="71" t="s">
        <v>1423</v>
      </c>
      <c r="J294" s="72" t="s">
        <v>173</v>
      </c>
      <c r="K294" s="71" t="s">
        <v>1821</v>
      </c>
      <c r="L294" s="77">
        <v>442.35955056179773</v>
      </c>
      <c r="M294" s="78" t="s">
        <v>1302</v>
      </c>
      <c r="N294" s="79" t="s">
        <v>4090</v>
      </c>
    </row>
    <row r="295" spans="2:14" x14ac:dyDescent="0.35">
      <c r="B295" s="91" t="s">
        <v>2262</v>
      </c>
      <c r="C295" s="71" t="s">
        <v>779</v>
      </c>
      <c r="D295" s="72" t="s">
        <v>780</v>
      </c>
      <c r="E295" s="71" t="s">
        <v>252</v>
      </c>
      <c r="F295" s="71" t="s">
        <v>4243</v>
      </c>
      <c r="G295" s="72" t="s">
        <v>2262</v>
      </c>
      <c r="H295" s="86" t="s">
        <v>1997</v>
      </c>
      <c r="I295" s="71" t="s">
        <v>1425</v>
      </c>
      <c r="J295" s="72" t="s">
        <v>170</v>
      </c>
      <c r="K295" s="71" t="s">
        <v>1821</v>
      </c>
      <c r="L295" s="77">
        <v>44.235955056179769</v>
      </c>
      <c r="M295" s="75" t="s">
        <v>1303</v>
      </c>
      <c r="N295" s="76" t="s">
        <v>1304</v>
      </c>
    </row>
    <row r="296" spans="2:14" x14ac:dyDescent="0.35">
      <c r="B296" s="91" t="s">
        <v>2264</v>
      </c>
      <c r="C296" s="71" t="s">
        <v>799</v>
      </c>
      <c r="D296" s="72" t="s">
        <v>800</v>
      </c>
      <c r="E296" s="71" t="s">
        <v>267</v>
      </c>
      <c r="F296" s="71" t="s">
        <v>2795</v>
      </c>
      <c r="G296" s="72" t="s">
        <v>2264</v>
      </c>
      <c r="H296" s="86" t="s">
        <v>2005</v>
      </c>
      <c r="I296" s="71" t="s">
        <v>1425</v>
      </c>
      <c r="J296" s="72" t="s">
        <v>170</v>
      </c>
      <c r="K296" s="71" t="s">
        <v>1821</v>
      </c>
      <c r="L296" s="77">
        <v>5.9213483146067407</v>
      </c>
      <c r="M296" s="75" t="s">
        <v>1303</v>
      </c>
      <c r="N296" s="76" t="s">
        <v>1304</v>
      </c>
    </row>
    <row r="297" spans="2:14" x14ac:dyDescent="0.35">
      <c r="B297" s="91" t="s">
        <v>2004</v>
      </c>
      <c r="C297" s="71" t="s">
        <v>799</v>
      </c>
      <c r="D297" s="72" t="s">
        <v>800</v>
      </c>
      <c r="E297" s="71" t="s">
        <v>267</v>
      </c>
      <c r="F297" s="71" t="s">
        <v>2795</v>
      </c>
      <c r="G297" s="72" t="s">
        <v>2004</v>
      </c>
      <c r="H297" s="86" t="s">
        <v>2005</v>
      </c>
      <c r="I297" s="71" t="s">
        <v>1424</v>
      </c>
      <c r="J297" s="72" t="s">
        <v>170</v>
      </c>
      <c r="K297" s="71" t="s">
        <v>1821</v>
      </c>
      <c r="L297" s="77">
        <v>5.1704119850187267</v>
      </c>
      <c r="M297" s="78" t="s">
        <v>1302</v>
      </c>
      <c r="N297" s="76" t="s">
        <v>1304</v>
      </c>
    </row>
    <row r="298" spans="2:14" x14ac:dyDescent="0.35">
      <c r="B298" s="91" t="s">
        <v>2006</v>
      </c>
      <c r="C298" s="71" t="s">
        <v>799</v>
      </c>
      <c r="D298" s="72" t="s">
        <v>800</v>
      </c>
      <c r="E298" s="71" t="s">
        <v>267</v>
      </c>
      <c r="F298" s="71" t="s">
        <v>2795</v>
      </c>
      <c r="G298" s="72" t="s">
        <v>2006</v>
      </c>
      <c r="H298" s="86" t="s">
        <v>2005</v>
      </c>
      <c r="I298" s="71" t="s">
        <v>1423</v>
      </c>
      <c r="J298" s="72" t="s">
        <v>173</v>
      </c>
      <c r="K298" s="71" t="s">
        <v>1821</v>
      </c>
      <c r="L298" s="77">
        <v>59.157303370786515</v>
      </c>
      <c r="M298" s="78" t="s">
        <v>1302</v>
      </c>
      <c r="N298" s="79" t="s">
        <v>4090</v>
      </c>
    </row>
    <row r="299" spans="2:14" x14ac:dyDescent="0.35">
      <c r="B299" s="91" t="s">
        <v>2265</v>
      </c>
      <c r="C299" s="71" t="s">
        <v>799</v>
      </c>
      <c r="D299" s="72" t="s">
        <v>800</v>
      </c>
      <c r="E299" s="71" t="s">
        <v>302</v>
      </c>
      <c r="F299" s="71" t="s">
        <v>2011</v>
      </c>
      <c r="G299" s="72" t="s">
        <v>2265</v>
      </c>
      <c r="H299" s="86" t="s">
        <v>2011</v>
      </c>
      <c r="I299" s="71" t="s">
        <v>1425</v>
      </c>
      <c r="J299" s="72" t="s">
        <v>170</v>
      </c>
      <c r="K299" s="71" t="s">
        <v>1821</v>
      </c>
      <c r="L299" s="77">
        <v>55.157303370786522</v>
      </c>
      <c r="M299" s="75" t="s">
        <v>1303</v>
      </c>
      <c r="N299" s="76" t="s">
        <v>1304</v>
      </c>
    </row>
    <row r="300" spans="2:14" x14ac:dyDescent="0.35">
      <c r="B300" s="91" t="s">
        <v>2010</v>
      </c>
      <c r="C300" s="71" t="s">
        <v>799</v>
      </c>
      <c r="D300" s="72" t="s">
        <v>800</v>
      </c>
      <c r="E300" s="71" t="s">
        <v>302</v>
      </c>
      <c r="F300" s="71" t="s">
        <v>2011</v>
      </c>
      <c r="G300" s="72" t="s">
        <v>2010</v>
      </c>
      <c r="H300" s="86" t="s">
        <v>2011</v>
      </c>
      <c r="I300" s="71" t="s">
        <v>1424</v>
      </c>
      <c r="J300" s="72" t="s">
        <v>170</v>
      </c>
      <c r="K300" s="71" t="s">
        <v>1821</v>
      </c>
      <c r="L300" s="77">
        <v>48.276217228464418</v>
      </c>
      <c r="M300" s="78" t="s">
        <v>1302</v>
      </c>
      <c r="N300" s="76" t="s">
        <v>1304</v>
      </c>
    </row>
    <row r="301" spans="2:14" x14ac:dyDescent="0.35">
      <c r="B301" s="91" t="s">
        <v>2012</v>
      </c>
      <c r="C301" s="71" t="s">
        <v>799</v>
      </c>
      <c r="D301" s="72" t="s">
        <v>800</v>
      </c>
      <c r="E301" s="71" t="s">
        <v>302</v>
      </c>
      <c r="F301" s="71" t="s">
        <v>2011</v>
      </c>
      <c r="G301" s="72" t="s">
        <v>2012</v>
      </c>
      <c r="H301" s="86" t="s">
        <v>2011</v>
      </c>
      <c r="I301" s="71" t="s">
        <v>1423</v>
      </c>
      <c r="J301" s="72" t="s">
        <v>173</v>
      </c>
      <c r="K301" s="71" t="s">
        <v>1821</v>
      </c>
      <c r="L301" s="77">
        <v>551.67415730337075</v>
      </c>
      <c r="M301" s="78" t="s">
        <v>1302</v>
      </c>
      <c r="N301" s="79" t="s">
        <v>4090</v>
      </c>
    </row>
    <row r="302" spans="2:14" x14ac:dyDescent="0.35">
      <c r="B302" s="91" t="s">
        <v>2266</v>
      </c>
      <c r="C302" s="71" t="s">
        <v>799</v>
      </c>
      <c r="D302" s="72" t="s">
        <v>800</v>
      </c>
      <c r="E302" s="71" t="s">
        <v>297</v>
      </c>
      <c r="F302" s="71" t="s">
        <v>2014</v>
      </c>
      <c r="G302" s="72" t="s">
        <v>2266</v>
      </c>
      <c r="H302" s="86" t="s">
        <v>2014</v>
      </c>
      <c r="I302" s="71" t="s">
        <v>1425</v>
      </c>
      <c r="J302" s="72" t="s">
        <v>170</v>
      </c>
      <c r="K302" s="71" t="s">
        <v>1821</v>
      </c>
      <c r="L302" s="77">
        <v>4.3707865168539328</v>
      </c>
      <c r="M302" s="75" t="s">
        <v>1303</v>
      </c>
      <c r="N302" s="76" t="s">
        <v>1304</v>
      </c>
    </row>
    <row r="303" spans="2:14" x14ac:dyDescent="0.35">
      <c r="B303" s="91" t="s">
        <v>2013</v>
      </c>
      <c r="C303" s="71" t="s">
        <v>799</v>
      </c>
      <c r="D303" s="72" t="s">
        <v>800</v>
      </c>
      <c r="E303" s="71" t="s">
        <v>297</v>
      </c>
      <c r="F303" s="71" t="s">
        <v>2014</v>
      </c>
      <c r="G303" s="72" t="s">
        <v>2013</v>
      </c>
      <c r="H303" s="86" t="s">
        <v>2014</v>
      </c>
      <c r="I303" s="71" t="s">
        <v>1424</v>
      </c>
      <c r="J303" s="72" t="s">
        <v>170</v>
      </c>
      <c r="K303" s="71" t="s">
        <v>1821</v>
      </c>
      <c r="L303" s="77">
        <v>3.8305243445692878</v>
      </c>
      <c r="M303" s="78" t="s">
        <v>1302</v>
      </c>
      <c r="N303" s="76" t="s">
        <v>1304</v>
      </c>
    </row>
    <row r="304" spans="2:14" x14ac:dyDescent="0.35">
      <c r="B304" s="91" t="s">
        <v>2015</v>
      </c>
      <c r="C304" s="71" t="s">
        <v>799</v>
      </c>
      <c r="D304" s="72" t="s">
        <v>800</v>
      </c>
      <c r="E304" s="71" t="s">
        <v>297</v>
      </c>
      <c r="F304" s="71" t="s">
        <v>2014</v>
      </c>
      <c r="G304" s="72" t="s">
        <v>2015</v>
      </c>
      <c r="H304" s="86" t="s">
        <v>2014</v>
      </c>
      <c r="I304" s="71" t="s">
        <v>1423</v>
      </c>
      <c r="J304" s="72" t="s">
        <v>173</v>
      </c>
      <c r="K304" s="71" t="s">
        <v>1821</v>
      </c>
      <c r="L304" s="77">
        <v>43.730337078651687</v>
      </c>
      <c r="M304" s="78" t="s">
        <v>1302</v>
      </c>
      <c r="N304" s="79" t="s">
        <v>4090</v>
      </c>
    </row>
    <row r="305" spans="2:14" x14ac:dyDescent="0.35">
      <c r="B305" s="91" t="s">
        <v>2267</v>
      </c>
      <c r="C305" s="71" t="s">
        <v>799</v>
      </c>
      <c r="D305" s="72" t="s">
        <v>800</v>
      </c>
      <c r="E305" s="71" t="s">
        <v>247</v>
      </c>
      <c r="F305" s="71" t="s">
        <v>2008</v>
      </c>
      <c r="G305" s="72" t="s">
        <v>2267</v>
      </c>
      <c r="H305" s="86" t="s">
        <v>2008</v>
      </c>
      <c r="I305" s="71" t="s">
        <v>1425</v>
      </c>
      <c r="J305" s="72" t="s">
        <v>170</v>
      </c>
      <c r="K305" s="71" t="s">
        <v>1821</v>
      </c>
      <c r="L305" s="77">
        <v>55.157303370786522</v>
      </c>
      <c r="M305" s="75" t="s">
        <v>1303</v>
      </c>
      <c r="N305" s="76" t="s">
        <v>1304</v>
      </c>
    </row>
    <row r="306" spans="2:14" x14ac:dyDescent="0.35">
      <c r="B306" s="91" t="s">
        <v>2007</v>
      </c>
      <c r="C306" s="71" t="s">
        <v>799</v>
      </c>
      <c r="D306" s="72" t="s">
        <v>800</v>
      </c>
      <c r="E306" s="71" t="s">
        <v>247</v>
      </c>
      <c r="F306" s="71" t="s">
        <v>2008</v>
      </c>
      <c r="G306" s="72" t="s">
        <v>2007</v>
      </c>
      <c r="H306" s="86" t="s">
        <v>2008</v>
      </c>
      <c r="I306" s="71" t="s">
        <v>1424</v>
      </c>
      <c r="J306" s="72" t="s">
        <v>170</v>
      </c>
      <c r="K306" s="71" t="s">
        <v>1821</v>
      </c>
      <c r="L306" s="77">
        <v>48.276217228464418</v>
      </c>
      <c r="M306" s="78" t="s">
        <v>1302</v>
      </c>
      <c r="N306" s="76" t="s">
        <v>1304</v>
      </c>
    </row>
    <row r="307" spans="2:14" x14ac:dyDescent="0.35">
      <c r="B307" s="91" t="s">
        <v>2009</v>
      </c>
      <c r="C307" s="71" t="s">
        <v>799</v>
      </c>
      <c r="D307" s="72" t="s">
        <v>800</v>
      </c>
      <c r="E307" s="71" t="s">
        <v>247</v>
      </c>
      <c r="F307" s="71" t="s">
        <v>2008</v>
      </c>
      <c r="G307" s="72" t="s">
        <v>2009</v>
      </c>
      <c r="H307" s="86" t="s">
        <v>2008</v>
      </c>
      <c r="I307" s="71" t="s">
        <v>1423</v>
      </c>
      <c r="J307" s="72" t="s">
        <v>173</v>
      </c>
      <c r="K307" s="71" t="s">
        <v>1821</v>
      </c>
      <c r="L307" s="77">
        <v>551.67415730337075</v>
      </c>
      <c r="M307" s="78" t="s">
        <v>1302</v>
      </c>
      <c r="N307" s="79" t="s">
        <v>4090</v>
      </c>
    </row>
    <row r="308" spans="2:14" x14ac:dyDescent="0.35">
      <c r="B308" s="91" t="s">
        <v>2268</v>
      </c>
      <c r="C308" s="71" t="s">
        <v>799</v>
      </c>
      <c r="D308" s="72" t="s">
        <v>2379</v>
      </c>
      <c r="E308" s="71" t="s">
        <v>307</v>
      </c>
      <c r="F308" s="71" t="s">
        <v>2380</v>
      </c>
      <c r="G308" s="72" t="s">
        <v>2268</v>
      </c>
      <c r="H308" s="80" t="s">
        <v>2380</v>
      </c>
      <c r="I308" s="71" t="s">
        <v>1424</v>
      </c>
      <c r="J308" s="72" t="s">
        <v>170</v>
      </c>
      <c r="K308" s="71" t="s">
        <v>1821</v>
      </c>
      <c r="L308" s="77">
        <v>48.276217228464418</v>
      </c>
      <c r="M308" s="78" t="s">
        <v>1302</v>
      </c>
      <c r="N308" s="76" t="s">
        <v>1304</v>
      </c>
    </row>
    <row r="309" spans="2:14" x14ac:dyDescent="0.35">
      <c r="B309" s="91" t="s">
        <v>2269</v>
      </c>
      <c r="C309" s="71" t="s">
        <v>799</v>
      </c>
      <c r="D309" s="72" t="s">
        <v>2379</v>
      </c>
      <c r="E309" s="71" t="s">
        <v>307</v>
      </c>
      <c r="F309" s="71" t="s">
        <v>2380</v>
      </c>
      <c r="G309" s="72" t="s">
        <v>2269</v>
      </c>
      <c r="H309" s="86" t="s">
        <v>2380</v>
      </c>
      <c r="I309" s="71" t="s">
        <v>1423</v>
      </c>
      <c r="J309" s="72" t="s">
        <v>173</v>
      </c>
      <c r="K309" s="71" t="s">
        <v>1821</v>
      </c>
      <c r="L309" s="77">
        <v>551.67415730337075</v>
      </c>
      <c r="M309" s="78" t="s">
        <v>1302</v>
      </c>
      <c r="N309" s="79" t="s">
        <v>4090</v>
      </c>
    </row>
    <row r="310" spans="2:14" x14ac:dyDescent="0.35">
      <c r="B310" s="91" t="s">
        <v>2270</v>
      </c>
      <c r="C310" s="71" t="s">
        <v>799</v>
      </c>
      <c r="D310" s="72" t="s">
        <v>2379</v>
      </c>
      <c r="E310" s="71" t="s">
        <v>307</v>
      </c>
      <c r="F310" s="71" t="s">
        <v>2380</v>
      </c>
      <c r="G310" s="72" t="s">
        <v>2270</v>
      </c>
      <c r="H310" s="86" t="s">
        <v>2380</v>
      </c>
      <c r="I310" s="71" t="s">
        <v>1425</v>
      </c>
      <c r="J310" s="72" t="s">
        <v>170</v>
      </c>
      <c r="K310" s="71" t="s">
        <v>1821</v>
      </c>
      <c r="L310" s="77">
        <v>55.157303370786522</v>
      </c>
      <c r="M310" s="75" t="s">
        <v>1303</v>
      </c>
      <c r="N310" s="76" t="s">
        <v>1304</v>
      </c>
    </row>
    <row r="311" spans="2:14" x14ac:dyDescent="0.35">
      <c r="B311" s="91" t="s">
        <v>2271</v>
      </c>
      <c r="C311" s="71" t="s">
        <v>804</v>
      </c>
      <c r="D311" s="72" t="s">
        <v>805</v>
      </c>
      <c r="E311" s="71" t="s">
        <v>342</v>
      </c>
      <c r="F311" s="71" t="s">
        <v>2381</v>
      </c>
      <c r="G311" s="72" t="s">
        <v>2271</v>
      </c>
      <c r="H311" s="80" t="s">
        <v>2381</v>
      </c>
      <c r="I311" s="71" t="s">
        <v>1424</v>
      </c>
      <c r="J311" s="72" t="s">
        <v>170</v>
      </c>
      <c r="K311" s="71" t="s">
        <v>1821</v>
      </c>
      <c r="L311" s="77">
        <v>6.416666666666667</v>
      </c>
      <c r="M311" s="78" t="s">
        <v>1302</v>
      </c>
      <c r="N311" s="76" t="s">
        <v>1304</v>
      </c>
    </row>
    <row r="312" spans="2:14" x14ac:dyDescent="0.35">
      <c r="B312" s="91" t="s">
        <v>2272</v>
      </c>
      <c r="C312" s="71" t="s">
        <v>804</v>
      </c>
      <c r="D312" s="72" t="s">
        <v>805</v>
      </c>
      <c r="E312" s="71" t="s">
        <v>342</v>
      </c>
      <c r="F312" s="71" t="s">
        <v>2381</v>
      </c>
      <c r="G312" s="72" t="s">
        <v>2272</v>
      </c>
      <c r="H312" s="86" t="s">
        <v>2381</v>
      </c>
      <c r="I312" s="71" t="s">
        <v>1423</v>
      </c>
      <c r="J312" s="72" t="s">
        <v>173</v>
      </c>
      <c r="K312" s="71" t="s">
        <v>1821</v>
      </c>
      <c r="L312" s="77">
        <v>73.303370786516851</v>
      </c>
      <c r="M312" s="78" t="s">
        <v>1302</v>
      </c>
      <c r="N312" s="79" t="s">
        <v>4090</v>
      </c>
    </row>
    <row r="313" spans="2:14" x14ac:dyDescent="0.35">
      <c r="B313" s="91" t="s">
        <v>2273</v>
      </c>
      <c r="C313" s="71" t="s">
        <v>804</v>
      </c>
      <c r="D313" s="72" t="s">
        <v>805</v>
      </c>
      <c r="E313" s="71" t="s">
        <v>342</v>
      </c>
      <c r="F313" s="71" t="s">
        <v>2381</v>
      </c>
      <c r="G313" s="72" t="s">
        <v>2273</v>
      </c>
      <c r="H313" s="86" t="s">
        <v>2381</v>
      </c>
      <c r="I313" s="71" t="s">
        <v>1425</v>
      </c>
      <c r="J313" s="72" t="s">
        <v>170</v>
      </c>
      <c r="K313" s="71" t="s">
        <v>1821</v>
      </c>
      <c r="L313" s="77">
        <v>7.3258426966292127</v>
      </c>
      <c r="M313" s="75" t="s">
        <v>1303</v>
      </c>
      <c r="N313" s="76" t="s">
        <v>1304</v>
      </c>
    </row>
    <row r="314" spans="2:14" x14ac:dyDescent="0.35">
      <c r="B314" s="91" t="s">
        <v>2274</v>
      </c>
      <c r="C314" s="71" t="s">
        <v>809</v>
      </c>
      <c r="D314" s="72" t="s">
        <v>810</v>
      </c>
      <c r="E314" s="71" t="s">
        <v>352</v>
      </c>
      <c r="F314" s="71" t="s">
        <v>2382</v>
      </c>
      <c r="G314" s="72" t="s">
        <v>2274</v>
      </c>
      <c r="H314" s="80" t="s">
        <v>2382</v>
      </c>
      <c r="I314" s="71" t="s">
        <v>1424</v>
      </c>
      <c r="J314" s="72" t="s">
        <v>170</v>
      </c>
      <c r="K314" s="71" t="s">
        <v>1821</v>
      </c>
      <c r="L314" s="77">
        <v>14.172284644194759</v>
      </c>
      <c r="M314" s="78" t="s">
        <v>1302</v>
      </c>
      <c r="N314" s="76" t="s">
        <v>1304</v>
      </c>
    </row>
    <row r="315" spans="2:14" x14ac:dyDescent="0.35">
      <c r="B315" s="91" t="s">
        <v>2275</v>
      </c>
      <c r="C315" s="71" t="s">
        <v>809</v>
      </c>
      <c r="D315" s="72" t="s">
        <v>810</v>
      </c>
      <c r="E315" s="71" t="s">
        <v>352</v>
      </c>
      <c r="F315" s="71" t="s">
        <v>2382</v>
      </c>
      <c r="G315" s="72" t="s">
        <v>2275</v>
      </c>
      <c r="H315" s="86" t="s">
        <v>2382</v>
      </c>
      <c r="I315" s="71" t="s">
        <v>1423</v>
      </c>
      <c r="J315" s="72" t="s">
        <v>173</v>
      </c>
      <c r="K315" s="71" t="s">
        <v>1821</v>
      </c>
      <c r="L315" s="77">
        <v>162.02247191011236</v>
      </c>
      <c r="M315" s="78" t="s">
        <v>1302</v>
      </c>
      <c r="N315" s="79" t="s">
        <v>4090</v>
      </c>
    </row>
    <row r="316" spans="2:14" x14ac:dyDescent="0.35">
      <c r="B316" s="91" t="s">
        <v>2276</v>
      </c>
      <c r="C316" s="71" t="s">
        <v>809</v>
      </c>
      <c r="D316" s="72" t="s">
        <v>810</v>
      </c>
      <c r="E316" s="71" t="s">
        <v>352</v>
      </c>
      <c r="F316" s="71" t="s">
        <v>2382</v>
      </c>
      <c r="G316" s="72" t="s">
        <v>2276</v>
      </c>
      <c r="H316" s="86" t="s">
        <v>2382</v>
      </c>
      <c r="I316" s="71" t="s">
        <v>1425</v>
      </c>
      <c r="J316" s="72" t="s">
        <v>170</v>
      </c>
      <c r="K316" s="71" t="s">
        <v>1821</v>
      </c>
      <c r="L316" s="77">
        <v>16.213483146067414</v>
      </c>
      <c r="M316" s="75" t="s">
        <v>1303</v>
      </c>
      <c r="N316" s="76" t="s">
        <v>1304</v>
      </c>
    </row>
    <row r="317" spans="2:14" x14ac:dyDescent="0.35">
      <c r="B317" s="91" t="s">
        <v>2277</v>
      </c>
      <c r="C317" s="71" t="s">
        <v>809</v>
      </c>
      <c r="D317" s="72" t="s">
        <v>810</v>
      </c>
      <c r="E317" s="71" t="s">
        <v>342</v>
      </c>
      <c r="F317" s="71" t="s">
        <v>2383</v>
      </c>
      <c r="G317" s="72" t="s">
        <v>2277</v>
      </c>
      <c r="H317" s="86" t="s">
        <v>2383</v>
      </c>
      <c r="I317" s="71" t="s">
        <v>1424</v>
      </c>
      <c r="J317" s="72" t="s">
        <v>170</v>
      </c>
      <c r="K317" s="71" t="s">
        <v>1821</v>
      </c>
      <c r="L317" s="77">
        <v>10.917602996254681</v>
      </c>
      <c r="M317" s="78" t="s">
        <v>1302</v>
      </c>
      <c r="N317" s="76" t="s">
        <v>1304</v>
      </c>
    </row>
    <row r="318" spans="2:14" x14ac:dyDescent="0.35">
      <c r="B318" s="91" t="s">
        <v>2278</v>
      </c>
      <c r="C318" s="71" t="s">
        <v>809</v>
      </c>
      <c r="D318" s="72" t="s">
        <v>810</v>
      </c>
      <c r="E318" s="71" t="s">
        <v>342</v>
      </c>
      <c r="F318" s="71" t="s">
        <v>2383</v>
      </c>
      <c r="G318" s="72" t="s">
        <v>2278</v>
      </c>
      <c r="H318" s="86" t="s">
        <v>2383</v>
      </c>
      <c r="I318" s="71" t="s">
        <v>1423</v>
      </c>
      <c r="J318" s="72" t="s">
        <v>173</v>
      </c>
      <c r="K318" s="71" t="s">
        <v>1821</v>
      </c>
      <c r="L318" s="77">
        <v>124.73033707865169</v>
      </c>
      <c r="M318" s="78" t="s">
        <v>1302</v>
      </c>
      <c r="N318" s="79" t="s">
        <v>4090</v>
      </c>
    </row>
    <row r="319" spans="2:14" x14ac:dyDescent="0.35">
      <c r="B319" s="91" t="s">
        <v>2279</v>
      </c>
      <c r="C319" s="71" t="s">
        <v>809</v>
      </c>
      <c r="D319" s="72" t="s">
        <v>810</v>
      </c>
      <c r="E319" s="71" t="s">
        <v>342</v>
      </c>
      <c r="F319" s="71" t="s">
        <v>2383</v>
      </c>
      <c r="G319" s="72" t="s">
        <v>2279</v>
      </c>
      <c r="H319" s="86" t="s">
        <v>2383</v>
      </c>
      <c r="I319" s="71" t="s">
        <v>1425</v>
      </c>
      <c r="J319" s="72" t="s">
        <v>170</v>
      </c>
      <c r="K319" s="71" t="s">
        <v>1821</v>
      </c>
      <c r="L319" s="77">
        <v>12.47191011235955</v>
      </c>
      <c r="M319" s="75" t="s">
        <v>1303</v>
      </c>
      <c r="N319" s="76" t="s">
        <v>1304</v>
      </c>
    </row>
    <row r="320" spans="2:14" x14ac:dyDescent="0.35">
      <c r="B320" s="91" t="s">
        <v>2280</v>
      </c>
      <c r="C320" s="71" t="s">
        <v>1818</v>
      </c>
      <c r="D320" s="72" t="s">
        <v>1819</v>
      </c>
      <c r="E320" s="71" t="s">
        <v>106</v>
      </c>
      <c r="F320" s="71" t="s">
        <v>2017</v>
      </c>
      <c r="G320" s="72" t="s">
        <v>2280</v>
      </c>
      <c r="H320" s="80" t="s">
        <v>2017</v>
      </c>
      <c r="I320" s="71" t="s">
        <v>1425</v>
      </c>
      <c r="J320" s="72" t="s">
        <v>170</v>
      </c>
      <c r="K320" s="71" t="s">
        <v>1821</v>
      </c>
      <c r="L320" s="77">
        <v>11.831460674157302</v>
      </c>
      <c r="M320" s="75" t="s">
        <v>1303</v>
      </c>
      <c r="N320" s="76" t="s">
        <v>1304</v>
      </c>
    </row>
    <row r="321" spans="2:14" x14ac:dyDescent="0.35">
      <c r="B321" s="91" t="s">
        <v>2016</v>
      </c>
      <c r="C321" s="71" t="s">
        <v>1818</v>
      </c>
      <c r="D321" s="72" t="s">
        <v>1819</v>
      </c>
      <c r="E321" s="71" t="s">
        <v>106</v>
      </c>
      <c r="F321" s="71" t="s">
        <v>2017</v>
      </c>
      <c r="G321" s="72" t="s">
        <v>2016</v>
      </c>
      <c r="H321" s="86" t="s">
        <v>2017</v>
      </c>
      <c r="I321" s="71" t="s">
        <v>1424</v>
      </c>
      <c r="J321" s="72" t="s">
        <v>170</v>
      </c>
      <c r="K321" s="71" t="s">
        <v>1821</v>
      </c>
      <c r="L321" s="77">
        <v>10.353932584269662</v>
      </c>
      <c r="M321" s="78" t="s">
        <v>1302</v>
      </c>
      <c r="N321" s="76" t="s">
        <v>1304</v>
      </c>
    </row>
    <row r="322" spans="2:14" x14ac:dyDescent="0.35">
      <c r="B322" s="91" t="s">
        <v>2018</v>
      </c>
      <c r="C322" s="71" t="s">
        <v>1818</v>
      </c>
      <c r="D322" s="72" t="s">
        <v>1819</v>
      </c>
      <c r="E322" s="71" t="s">
        <v>106</v>
      </c>
      <c r="F322" s="71" t="s">
        <v>2017</v>
      </c>
      <c r="G322" s="72" t="s">
        <v>2018</v>
      </c>
      <c r="H322" s="86" t="s">
        <v>2017</v>
      </c>
      <c r="I322" s="71" t="s">
        <v>1423</v>
      </c>
      <c r="J322" s="72" t="s">
        <v>173</v>
      </c>
      <c r="K322" s="71" t="s">
        <v>1821</v>
      </c>
      <c r="L322" s="77">
        <v>118.31460674157303</v>
      </c>
      <c r="M322" s="78" t="s">
        <v>1302</v>
      </c>
      <c r="N322" s="79" t="s">
        <v>4090</v>
      </c>
    </row>
    <row r="323" spans="2:14" x14ac:dyDescent="0.35">
      <c r="B323" s="91" t="s">
        <v>2281</v>
      </c>
      <c r="C323" s="71" t="s">
        <v>1818</v>
      </c>
      <c r="D323" s="72" t="s">
        <v>1819</v>
      </c>
      <c r="E323" s="71" t="s">
        <v>108</v>
      </c>
      <c r="F323" s="71" t="s">
        <v>2020</v>
      </c>
      <c r="G323" s="72" t="s">
        <v>2281</v>
      </c>
      <c r="H323" s="86" t="s">
        <v>2020</v>
      </c>
      <c r="I323" s="71" t="s">
        <v>1425</v>
      </c>
      <c r="J323" s="72" t="s">
        <v>170</v>
      </c>
      <c r="K323" s="71" t="s">
        <v>1821</v>
      </c>
      <c r="L323" s="77">
        <v>16.213483146067414</v>
      </c>
      <c r="M323" s="75" t="s">
        <v>1303</v>
      </c>
      <c r="N323" s="76" t="s">
        <v>1304</v>
      </c>
    </row>
    <row r="324" spans="2:14" x14ac:dyDescent="0.35">
      <c r="B324" s="91" t="s">
        <v>2019</v>
      </c>
      <c r="C324" s="71" t="s">
        <v>1818</v>
      </c>
      <c r="D324" s="72" t="s">
        <v>1819</v>
      </c>
      <c r="E324" s="71" t="s">
        <v>108</v>
      </c>
      <c r="F324" s="71" t="s">
        <v>2020</v>
      </c>
      <c r="G324" s="72" t="s">
        <v>2019</v>
      </c>
      <c r="H324" s="86" t="s">
        <v>2020</v>
      </c>
      <c r="I324" s="71" t="s">
        <v>1424</v>
      </c>
      <c r="J324" s="72" t="s">
        <v>170</v>
      </c>
      <c r="K324" s="71" t="s">
        <v>1821</v>
      </c>
      <c r="L324" s="77">
        <v>14.172284644194759</v>
      </c>
      <c r="M324" s="78" t="s">
        <v>1302</v>
      </c>
      <c r="N324" s="76" t="s">
        <v>1304</v>
      </c>
    </row>
    <row r="325" spans="2:14" x14ac:dyDescent="0.35">
      <c r="B325" s="91" t="s">
        <v>2021</v>
      </c>
      <c r="C325" s="71" t="s">
        <v>1818</v>
      </c>
      <c r="D325" s="72" t="s">
        <v>1819</v>
      </c>
      <c r="E325" s="71" t="s">
        <v>108</v>
      </c>
      <c r="F325" s="71" t="s">
        <v>2020</v>
      </c>
      <c r="G325" s="72" t="s">
        <v>2021</v>
      </c>
      <c r="H325" s="86" t="s">
        <v>2020</v>
      </c>
      <c r="I325" s="71" t="s">
        <v>1423</v>
      </c>
      <c r="J325" s="72" t="s">
        <v>173</v>
      </c>
      <c r="K325" s="71" t="s">
        <v>1821</v>
      </c>
      <c r="L325" s="77">
        <v>162.02247191011236</v>
      </c>
      <c r="M325" s="78" t="s">
        <v>1302</v>
      </c>
      <c r="N325" s="79" t="s">
        <v>4090</v>
      </c>
    </row>
    <row r="326" spans="2:14" x14ac:dyDescent="0.35">
      <c r="B326" s="91" t="s">
        <v>2282</v>
      </c>
      <c r="C326" s="71" t="s">
        <v>2022</v>
      </c>
      <c r="D326" s="72" t="s">
        <v>2023</v>
      </c>
      <c r="E326" s="71" t="s">
        <v>33</v>
      </c>
      <c r="F326" s="71" t="s">
        <v>2025</v>
      </c>
      <c r="G326" s="72" t="s">
        <v>2282</v>
      </c>
      <c r="H326" s="80" t="s">
        <v>2025</v>
      </c>
      <c r="I326" s="71" t="s">
        <v>1425</v>
      </c>
      <c r="J326" s="72" t="s">
        <v>170</v>
      </c>
      <c r="K326" s="71" t="s">
        <v>1821</v>
      </c>
      <c r="L326" s="77">
        <v>46.426966292134829</v>
      </c>
      <c r="M326" s="75" t="s">
        <v>1303</v>
      </c>
      <c r="N326" s="76" t="s">
        <v>1304</v>
      </c>
    </row>
    <row r="327" spans="2:14" x14ac:dyDescent="0.35">
      <c r="B327" s="91" t="s">
        <v>2026</v>
      </c>
      <c r="C327" s="71" t="s">
        <v>2022</v>
      </c>
      <c r="D327" s="72" t="s">
        <v>2023</v>
      </c>
      <c r="E327" s="71" t="s">
        <v>33</v>
      </c>
      <c r="F327" s="71" t="s">
        <v>2025</v>
      </c>
      <c r="G327" s="72" t="s">
        <v>2026</v>
      </c>
      <c r="H327" s="86" t="s">
        <v>2025</v>
      </c>
      <c r="I327" s="71" t="s">
        <v>1423</v>
      </c>
      <c r="J327" s="72" t="s">
        <v>173</v>
      </c>
      <c r="K327" s="71" t="s">
        <v>1821</v>
      </c>
      <c r="L327" s="77">
        <v>464.22471910112364</v>
      </c>
      <c r="M327" s="78" t="s">
        <v>1302</v>
      </c>
      <c r="N327" s="79" t="s">
        <v>4090</v>
      </c>
    </row>
    <row r="328" spans="2:14" x14ac:dyDescent="0.35">
      <c r="B328" s="91" t="s">
        <v>2024</v>
      </c>
      <c r="C328" s="71" t="s">
        <v>2022</v>
      </c>
      <c r="D328" s="72" t="s">
        <v>2023</v>
      </c>
      <c r="E328" s="71" t="s">
        <v>33</v>
      </c>
      <c r="F328" s="71" t="s">
        <v>2025</v>
      </c>
      <c r="G328" s="72" t="s">
        <v>2024</v>
      </c>
      <c r="H328" s="86" t="s">
        <v>2025</v>
      </c>
      <c r="I328" s="71" t="s">
        <v>1424</v>
      </c>
      <c r="J328" s="72" t="s">
        <v>170</v>
      </c>
      <c r="K328" s="71" t="s">
        <v>1821</v>
      </c>
      <c r="L328" s="77">
        <v>40.614232209737828</v>
      </c>
      <c r="M328" s="78" t="s">
        <v>1302</v>
      </c>
      <c r="N328" s="76" t="s">
        <v>1304</v>
      </c>
    </row>
    <row r="329" spans="2:14" x14ac:dyDescent="0.35">
      <c r="B329" s="91" t="s">
        <v>2283</v>
      </c>
      <c r="C329" s="71" t="s">
        <v>2022</v>
      </c>
      <c r="D329" s="72" t="s">
        <v>2023</v>
      </c>
      <c r="E329" s="71" t="s">
        <v>106</v>
      </c>
      <c r="F329" s="71" t="s">
        <v>2028</v>
      </c>
      <c r="G329" s="72" t="s">
        <v>2283</v>
      </c>
      <c r="H329" s="86" t="s">
        <v>2028</v>
      </c>
      <c r="I329" s="71" t="s">
        <v>1425</v>
      </c>
      <c r="J329" s="72" t="s">
        <v>170</v>
      </c>
      <c r="K329" s="71" t="s">
        <v>1821</v>
      </c>
      <c r="L329" s="77">
        <v>41.921348314606746</v>
      </c>
      <c r="M329" s="75" t="s">
        <v>1303</v>
      </c>
      <c r="N329" s="76" t="s">
        <v>1304</v>
      </c>
    </row>
    <row r="330" spans="2:14" x14ac:dyDescent="0.35">
      <c r="B330" s="91" t="s">
        <v>2029</v>
      </c>
      <c r="C330" s="71" t="s">
        <v>2022</v>
      </c>
      <c r="D330" s="72" t="s">
        <v>2023</v>
      </c>
      <c r="E330" s="71" t="s">
        <v>106</v>
      </c>
      <c r="F330" s="71" t="s">
        <v>2028</v>
      </c>
      <c r="G330" s="72" t="s">
        <v>2029</v>
      </c>
      <c r="H330" s="86" t="s">
        <v>2028</v>
      </c>
      <c r="I330" s="71" t="s">
        <v>1423</v>
      </c>
      <c r="J330" s="72" t="s">
        <v>173</v>
      </c>
      <c r="K330" s="71" t="s">
        <v>1821</v>
      </c>
      <c r="L330" s="77">
        <v>419.21348314606746</v>
      </c>
      <c r="M330" s="78" t="s">
        <v>1302</v>
      </c>
      <c r="N330" s="79" t="s">
        <v>4090</v>
      </c>
    </row>
    <row r="331" spans="2:14" x14ac:dyDescent="0.35">
      <c r="B331" s="91" t="s">
        <v>2027</v>
      </c>
      <c r="C331" s="71" t="s">
        <v>2022</v>
      </c>
      <c r="D331" s="72" t="s">
        <v>2023</v>
      </c>
      <c r="E331" s="71" t="s">
        <v>106</v>
      </c>
      <c r="F331" s="71" t="s">
        <v>2028</v>
      </c>
      <c r="G331" s="72" t="s">
        <v>2027</v>
      </c>
      <c r="H331" s="86" t="s">
        <v>2028</v>
      </c>
      <c r="I331" s="71" t="s">
        <v>1424</v>
      </c>
      <c r="J331" s="72" t="s">
        <v>170</v>
      </c>
      <c r="K331" s="71" t="s">
        <v>1821</v>
      </c>
      <c r="L331" s="77">
        <v>36.676029962546814</v>
      </c>
      <c r="M331" s="78" t="s">
        <v>1302</v>
      </c>
      <c r="N331" s="76" t="s">
        <v>1304</v>
      </c>
    </row>
    <row r="332" spans="2:14" x14ac:dyDescent="0.35">
      <c r="B332" s="91" t="s">
        <v>2447</v>
      </c>
      <c r="C332" s="71" t="s">
        <v>2566</v>
      </c>
      <c r="D332" s="72" t="s">
        <v>175</v>
      </c>
      <c r="E332" s="71" t="s">
        <v>401</v>
      </c>
      <c r="F332" s="71" t="s">
        <v>2566</v>
      </c>
      <c r="G332" s="72" t="s">
        <v>2447</v>
      </c>
      <c r="H332" s="80" t="s">
        <v>2566</v>
      </c>
      <c r="I332" s="71" t="s">
        <v>1424</v>
      </c>
      <c r="J332" s="72" t="s">
        <v>170</v>
      </c>
      <c r="K332" s="71" t="s">
        <v>1821</v>
      </c>
      <c r="L332" s="77">
        <v>11.587078651685394</v>
      </c>
      <c r="M332" s="78" t="s">
        <v>1302</v>
      </c>
      <c r="N332" s="76" t="s">
        <v>1304</v>
      </c>
    </row>
    <row r="333" spans="2:14" x14ac:dyDescent="0.35">
      <c r="B333" s="91" t="s">
        <v>2448</v>
      </c>
      <c r="C333" s="71" t="s">
        <v>2566</v>
      </c>
      <c r="D333" s="72" t="s">
        <v>175</v>
      </c>
      <c r="E333" s="71" t="s">
        <v>401</v>
      </c>
      <c r="F333" s="71" t="s">
        <v>2566</v>
      </c>
      <c r="G333" s="72" t="s">
        <v>2448</v>
      </c>
      <c r="H333" s="80" t="s">
        <v>2566</v>
      </c>
      <c r="I333" s="71" t="s">
        <v>1425</v>
      </c>
      <c r="J333" s="72" t="s">
        <v>170</v>
      </c>
      <c r="K333" s="71" t="s">
        <v>1821</v>
      </c>
      <c r="L333" s="77">
        <v>13.247191011235953</v>
      </c>
      <c r="M333" s="75" t="s">
        <v>1303</v>
      </c>
      <c r="N333" s="76" t="s">
        <v>1304</v>
      </c>
    </row>
    <row r="334" spans="2:14" x14ac:dyDescent="0.35">
      <c r="B334" s="91" t="s">
        <v>2449</v>
      </c>
      <c r="C334" s="71" t="s">
        <v>2566</v>
      </c>
      <c r="D334" s="72" t="s">
        <v>175</v>
      </c>
      <c r="E334" s="71" t="s">
        <v>401</v>
      </c>
      <c r="F334" s="71" t="s">
        <v>2566</v>
      </c>
      <c r="G334" s="72" t="s">
        <v>2449</v>
      </c>
      <c r="H334" s="80" t="s">
        <v>2566</v>
      </c>
      <c r="I334" s="71" t="s">
        <v>1423</v>
      </c>
      <c r="J334" s="72" t="s">
        <v>173</v>
      </c>
      <c r="K334" s="71" t="s">
        <v>1821</v>
      </c>
      <c r="L334" s="77">
        <v>132.44943820224719</v>
      </c>
      <c r="M334" s="78" t="s">
        <v>1302</v>
      </c>
      <c r="N334" s="79" t="s">
        <v>4090</v>
      </c>
    </row>
    <row r="335" spans="2:14" x14ac:dyDescent="0.35">
      <c r="B335" s="91" t="s">
        <v>2450</v>
      </c>
      <c r="C335" s="71" t="s">
        <v>2567</v>
      </c>
      <c r="D335" s="72" t="s">
        <v>180</v>
      </c>
      <c r="E335" s="71" t="s">
        <v>36</v>
      </c>
      <c r="F335" s="71" t="s">
        <v>2567</v>
      </c>
      <c r="G335" s="72" t="s">
        <v>2450</v>
      </c>
      <c r="H335" s="80" t="s">
        <v>2567</v>
      </c>
      <c r="I335" s="71" t="s">
        <v>1424</v>
      </c>
      <c r="J335" s="72" t="s">
        <v>170</v>
      </c>
      <c r="K335" s="71" t="s">
        <v>1821</v>
      </c>
      <c r="L335" s="77">
        <v>128.83426966292134</v>
      </c>
      <c r="M335" s="78" t="s">
        <v>1302</v>
      </c>
      <c r="N335" s="76" t="s">
        <v>1304</v>
      </c>
    </row>
    <row r="336" spans="2:14" x14ac:dyDescent="0.35">
      <c r="B336" s="91" t="s">
        <v>2451</v>
      </c>
      <c r="C336" s="71" t="s">
        <v>2567</v>
      </c>
      <c r="D336" s="72" t="s">
        <v>180</v>
      </c>
      <c r="E336" s="71" t="s">
        <v>36</v>
      </c>
      <c r="F336" s="71" t="s">
        <v>2567</v>
      </c>
      <c r="G336" s="72" t="s">
        <v>2451</v>
      </c>
      <c r="H336" s="80" t="s">
        <v>2567</v>
      </c>
      <c r="I336" s="71" t="s">
        <v>1425</v>
      </c>
      <c r="J336" s="72" t="s">
        <v>170</v>
      </c>
      <c r="K336" s="71" t="s">
        <v>1821</v>
      </c>
      <c r="L336" s="77">
        <v>147.23595505617976</v>
      </c>
      <c r="M336" s="75" t="s">
        <v>1303</v>
      </c>
      <c r="N336" s="76" t="s">
        <v>1304</v>
      </c>
    </row>
    <row r="337" spans="2:14" x14ac:dyDescent="0.35">
      <c r="B337" s="91" t="s">
        <v>2452</v>
      </c>
      <c r="C337" s="71" t="s">
        <v>2567</v>
      </c>
      <c r="D337" s="72" t="s">
        <v>180</v>
      </c>
      <c r="E337" s="71" t="s">
        <v>36</v>
      </c>
      <c r="F337" s="71" t="s">
        <v>2567</v>
      </c>
      <c r="G337" s="72" t="s">
        <v>2452</v>
      </c>
      <c r="H337" s="80" t="s">
        <v>2567</v>
      </c>
      <c r="I337" s="71" t="s">
        <v>1423</v>
      </c>
      <c r="J337" s="72" t="s">
        <v>173</v>
      </c>
      <c r="K337" s="71" t="s">
        <v>1821</v>
      </c>
      <c r="L337" s="77">
        <v>1472.3932584269664</v>
      </c>
      <c r="M337" s="78" t="s">
        <v>1302</v>
      </c>
      <c r="N337" s="79" t="s">
        <v>4090</v>
      </c>
    </row>
    <row r="338" spans="2:14" x14ac:dyDescent="0.35">
      <c r="B338" s="91" t="s">
        <v>2453</v>
      </c>
      <c r="C338" s="71" t="s">
        <v>2599</v>
      </c>
      <c r="D338" s="72" t="s">
        <v>1910</v>
      </c>
      <c r="E338" s="71" t="s">
        <v>347</v>
      </c>
      <c r="F338" s="71" t="s">
        <v>2599</v>
      </c>
      <c r="G338" s="72" t="s">
        <v>2453</v>
      </c>
      <c r="H338" s="80" t="s">
        <v>2599</v>
      </c>
      <c r="I338" s="71" t="s">
        <v>1424</v>
      </c>
      <c r="J338" s="72" t="s">
        <v>170</v>
      </c>
      <c r="K338" s="71" t="s">
        <v>1821</v>
      </c>
      <c r="L338" s="77">
        <v>27.339887640449437</v>
      </c>
      <c r="M338" s="78" t="s">
        <v>1302</v>
      </c>
      <c r="N338" s="76" t="s">
        <v>1304</v>
      </c>
    </row>
    <row r="339" spans="2:14" x14ac:dyDescent="0.35">
      <c r="B339" s="91" t="s">
        <v>2454</v>
      </c>
      <c r="C339" s="71" t="s">
        <v>2599</v>
      </c>
      <c r="D339" s="72" t="s">
        <v>1910</v>
      </c>
      <c r="E339" s="71" t="s">
        <v>347</v>
      </c>
      <c r="F339" s="71" t="s">
        <v>2599</v>
      </c>
      <c r="G339" s="72" t="s">
        <v>2454</v>
      </c>
      <c r="H339" s="80" t="s">
        <v>2599</v>
      </c>
      <c r="I339" s="71" t="s">
        <v>1425</v>
      </c>
      <c r="J339" s="72" t="s">
        <v>170</v>
      </c>
      <c r="K339" s="71" t="s">
        <v>1821</v>
      </c>
      <c r="L339" s="77">
        <v>31.247191011235952</v>
      </c>
      <c r="M339" s="75" t="s">
        <v>1303</v>
      </c>
      <c r="N339" s="76" t="s">
        <v>1304</v>
      </c>
    </row>
    <row r="340" spans="2:14" x14ac:dyDescent="0.35">
      <c r="B340" s="91" t="s">
        <v>2455</v>
      </c>
      <c r="C340" s="71" t="s">
        <v>2599</v>
      </c>
      <c r="D340" s="72" t="s">
        <v>1910</v>
      </c>
      <c r="E340" s="71" t="s">
        <v>347</v>
      </c>
      <c r="F340" s="71" t="s">
        <v>2599</v>
      </c>
      <c r="G340" s="72" t="s">
        <v>2455</v>
      </c>
      <c r="H340" s="80" t="s">
        <v>2599</v>
      </c>
      <c r="I340" s="71" t="s">
        <v>1423</v>
      </c>
      <c r="J340" s="72" t="s">
        <v>173</v>
      </c>
      <c r="K340" s="71" t="s">
        <v>1821</v>
      </c>
      <c r="L340" s="77">
        <v>312.48314606741576</v>
      </c>
      <c r="M340" s="78" t="s">
        <v>1302</v>
      </c>
      <c r="N340" s="79" t="s">
        <v>4090</v>
      </c>
    </row>
    <row r="341" spans="2:14" x14ac:dyDescent="0.35">
      <c r="B341" s="91" t="s">
        <v>2456</v>
      </c>
      <c r="C341" s="71" t="s">
        <v>2600</v>
      </c>
      <c r="D341" s="72" t="s">
        <v>1918</v>
      </c>
      <c r="E341" s="71" t="s">
        <v>1861</v>
      </c>
      <c r="F341" s="71" t="s">
        <v>2600</v>
      </c>
      <c r="G341" s="72" t="s">
        <v>2456</v>
      </c>
      <c r="H341" s="80" t="s">
        <v>2600</v>
      </c>
      <c r="I341" s="71" t="s">
        <v>1424</v>
      </c>
      <c r="J341" s="72" t="s">
        <v>170</v>
      </c>
      <c r="K341" s="71" t="s">
        <v>1821</v>
      </c>
      <c r="L341" s="77">
        <v>51.5308988764045</v>
      </c>
      <c r="M341" s="78" t="s">
        <v>1302</v>
      </c>
      <c r="N341" s="76" t="s">
        <v>1304</v>
      </c>
    </row>
    <row r="342" spans="2:14" x14ac:dyDescent="0.35">
      <c r="B342" s="91" t="s">
        <v>2457</v>
      </c>
      <c r="C342" s="71" t="s">
        <v>2600</v>
      </c>
      <c r="D342" s="72" t="s">
        <v>1918</v>
      </c>
      <c r="E342" s="71" t="s">
        <v>1861</v>
      </c>
      <c r="F342" s="71" t="s">
        <v>2600</v>
      </c>
      <c r="G342" s="72" t="s">
        <v>2457</v>
      </c>
      <c r="H342" s="80" t="s">
        <v>2600</v>
      </c>
      <c r="I342" s="71" t="s">
        <v>1425</v>
      </c>
      <c r="J342" s="72" t="s">
        <v>170</v>
      </c>
      <c r="K342" s="71" t="s">
        <v>1821</v>
      </c>
      <c r="L342" s="77">
        <v>58.898876404494381</v>
      </c>
      <c r="M342" s="75" t="s">
        <v>1303</v>
      </c>
      <c r="N342" s="76" t="s">
        <v>1304</v>
      </c>
    </row>
    <row r="343" spans="2:14" x14ac:dyDescent="0.35">
      <c r="B343" s="91" t="s">
        <v>2458</v>
      </c>
      <c r="C343" s="71" t="s">
        <v>2600</v>
      </c>
      <c r="D343" s="72" t="s">
        <v>1918</v>
      </c>
      <c r="E343" s="71" t="s">
        <v>1861</v>
      </c>
      <c r="F343" s="71" t="s">
        <v>2600</v>
      </c>
      <c r="G343" s="72" t="s">
        <v>2458</v>
      </c>
      <c r="H343" s="80" t="s">
        <v>2600</v>
      </c>
      <c r="I343" s="71" t="s">
        <v>1423</v>
      </c>
      <c r="J343" s="72" t="s">
        <v>173</v>
      </c>
      <c r="K343" s="71" t="s">
        <v>1821</v>
      </c>
      <c r="L343" s="77">
        <v>588.95505617977517</v>
      </c>
      <c r="M343" s="78" t="s">
        <v>1302</v>
      </c>
      <c r="N343" s="79" t="s">
        <v>4090</v>
      </c>
    </row>
    <row r="344" spans="2:14" x14ac:dyDescent="0.35">
      <c r="B344" s="91" t="s">
        <v>2459</v>
      </c>
      <c r="C344" s="71" t="s">
        <v>2601</v>
      </c>
      <c r="D344" s="72" t="s">
        <v>2325</v>
      </c>
      <c r="E344" s="71" t="s">
        <v>106</v>
      </c>
      <c r="F344" s="71" t="s">
        <v>4244</v>
      </c>
      <c r="G344" s="72" t="s">
        <v>2459</v>
      </c>
      <c r="H344" s="80" t="s">
        <v>2601</v>
      </c>
      <c r="I344" s="71" t="s">
        <v>1424</v>
      </c>
      <c r="J344" s="72" t="s">
        <v>170</v>
      </c>
      <c r="K344" s="71" t="s">
        <v>1821</v>
      </c>
      <c r="L344" s="77">
        <v>16.207865168539325</v>
      </c>
      <c r="M344" s="78" t="s">
        <v>1302</v>
      </c>
      <c r="N344" s="76" t="s">
        <v>1304</v>
      </c>
    </row>
    <row r="345" spans="2:14" x14ac:dyDescent="0.35">
      <c r="B345" s="91" t="s">
        <v>2460</v>
      </c>
      <c r="C345" s="71" t="s">
        <v>2601</v>
      </c>
      <c r="D345" s="72" t="s">
        <v>2325</v>
      </c>
      <c r="E345" s="71" t="s">
        <v>106</v>
      </c>
      <c r="F345" s="71" t="s">
        <v>4244</v>
      </c>
      <c r="G345" s="72" t="s">
        <v>2460</v>
      </c>
      <c r="H345" s="80" t="s">
        <v>2601</v>
      </c>
      <c r="I345" s="71" t="s">
        <v>1425</v>
      </c>
      <c r="J345" s="72" t="s">
        <v>170</v>
      </c>
      <c r="K345" s="71" t="s">
        <v>1821</v>
      </c>
      <c r="L345" s="77">
        <v>18.516853932584269</v>
      </c>
      <c r="M345" s="75" t="s">
        <v>1303</v>
      </c>
      <c r="N345" s="76" t="s">
        <v>1304</v>
      </c>
    </row>
    <row r="346" spans="2:14" x14ac:dyDescent="0.35">
      <c r="B346" s="91" t="s">
        <v>2461</v>
      </c>
      <c r="C346" s="71" t="s">
        <v>2601</v>
      </c>
      <c r="D346" s="72" t="s">
        <v>2325</v>
      </c>
      <c r="E346" s="71" t="s">
        <v>106</v>
      </c>
      <c r="F346" s="71" t="s">
        <v>4244</v>
      </c>
      <c r="G346" s="72" t="s">
        <v>2461</v>
      </c>
      <c r="H346" s="80" t="s">
        <v>2601</v>
      </c>
      <c r="I346" s="71" t="s">
        <v>1423</v>
      </c>
      <c r="J346" s="72" t="s">
        <v>173</v>
      </c>
      <c r="K346" s="71" t="s">
        <v>1821</v>
      </c>
      <c r="L346" s="77">
        <v>185.16853932584272</v>
      </c>
      <c r="M346" s="78" t="s">
        <v>1302</v>
      </c>
      <c r="N346" s="79" t="s">
        <v>4090</v>
      </c>
    </row>
    <row r="347" spans="2:14" x14ac:dyDescent="0.35">
      <c r="B347" s="91" t="s">
        <v>2462</v>
      </c>
      <c r="C347" s="71" t="s">
        <v>2602</v>
      </c>
      <c r="D347" s="72" t="s">
        <v>1922</v>
      </c>
      <c r="E347" s="71" t="s">
        <v>107</v>
      </c>
      <c r="F347" s="71" t="s">
        <v>4245</v>
      </c>
      <c r="G347" s="72" t="s">
        <v>2462</v>
      </c>
      <c r="H347" s="80" t="s">
        <v>2602</v>
      </c>
      <c r="I347" s="71" t="s">
        <v>1424</v>
      </c>
      <c r="J347" s="72" t="s">
        <v>170</v>
      </c>
      <c r="K347" s="71" t="s">
        <v>1821</v>
      </c>
      <c r="L347" s="77">
        <v>18.002808988764045</v>
      </c>
      <c r="M347" s="78" t="s">
        <v>1302</v>
      </c>
      <c r="N347" s="76" t="s">
        <v>1304</v>
      </c>
    </row>
    <row r="348" spans="2:14" x14ac:dyDescent="0.35">
      <c r="B348" s="91" t="s">
        <v>2463</v>
      </c>
      <c r="C348" s="71" t="s">
        <v>2602</v>
      </c>
      <c r="D348" s="72" t="s">
        <v>1922</v>
      </c>
      <c r="E348" s="71" t="s">
        <v>107</v>
      </c>
      <c r="F348" s="71" t="s">
        <v>4245</v>
      </c>
      <c r="G348" s="72" t="s">
        <v>2463</v>
      </c>
      <c r="H348" s="80" t="s">
        <v>2602</v>
      </c>
      <c r="I348" s="71" t="s">
        <v>1425</v>
      </c>
      <c r="J348" s="72" t="s">
        <v>170</v>
      </c>
      <c r="K348" s="71" t="s">
        <v>1821</v>
      </c>
      <c r="L348" s="77">
        <v>20.584269662921347</v>
      </c>
      <c r="M348" s="75" t="s">
        <v>1303</v>
      </c>
      <c r="N348" s="76" t="s">
        <v>1304</v>
      </c>
    </row>
    <row r="349" spans="2:14" x14ac:dyDescent="0.35">
      <c r="B349" s="91" t="s">
        <v>2464</v>
      </c>
      <c r="C349" s="71" t="s">
        <v>2602</v>
      </c>
      <c r="D349" s="72" t="s">
        <v>1922</v>
      </c>
      <c r="E349" s="71" t="s">
        <v>107</v>
      </c>
      <c r="F349" s="71" t="s">
        <v>4245</v>
      </c>
      <c r="G349" s="72" t="s">
        <v>2464</v>
      </c>
      <c r="H349" s="80" t="s">
        <v>2602</v>
      </c>
      <c r="I349" s="71" t="s">
        <v>1423</v>
      </c>
      <c r="J349" s="72" t="s">
        <v>173</v>
      </c>
      <c r="K349" s="71" t="s">
        <v>1821</v>
      </c>
      <c r="L349" s="77">
        <v>205.75280898876406</v>
      </c>
      <c r="M349" s="78" t="s">
        <v>1302</v>
      </c>
      <c r="N349" s="79" t="s">
        <v>4090</v>
      </c>
    </row>
    <row r="350" spans="2:14" x14ac:dyDescent="0.35">
      <c r="B350" s="91" t="s">
        <v>2465</v>
      </c>
      <c r="C350" s="71" t="s">
        <v>2603</v>
      </c>
      <c r="D350" s="72" t="s">
        <v>509</v>
      </c>
      <c r="E350" s="71" t="s">
        <v>2342</v>
      </c>
      <c r="F350" s="71" t="s">
        <v>2603</v>
      </c>
      <c r="G350" s="72" t="s">
        <v>2465</v>
      </c>
      <c r="H350" s="80" t="s">
        <v>2603</v>
      </c>
      <c r="I350" s="71" t="s">
        <v>1424</v>
      </c>
      <c r="J350" s="72" t="s">
        <v>170</v>
      </c>
      <c r="K350" s="71" t="s">
        <v>1821</v>
      </c>
      <c r="L350" s="77">
        <v>7.3136704119850187</v>
      </c>
      <c r="M350" s="78" t="s">
        <v>1302</v>
      </c>
      <c r="N350" s="76" t="s">
        <v>1304</v>
      </c>
    </row>
    <row r="351" spans="2:14" x14ac:dyDescent="0.35">
      <c r="B351" s="91" t="s">
        <v>2466</v>
      </c>
      <c r="C351" s="71" t="s">
        <v>2603</v>
      </c>
      <c r="D351" s="72" t="s">
        <v>509</v>
      </c>
      <c r="E351" s="71" t="s">
        <v>2342</v>
      </c>
      <c r="F351" s="71" t="s">
        <v>2603</v>
      </c>
      <c r="G351" s="72" t="s">
        <v>2466</v>
      </c>
      <c r="H351" s="80" t="s">
        <v>2603</v>
      </c>
      <c r="I351" s="71" t="s">
        <v>1425</v>
      </c>
      <c r="J351" s="72" t="s">
        <v>170</v>
      </c>
      <c r="K351" s="71" t="s">
        <v>1821</v>
      </c>
      <c r="L351" s="77">
        <v>8.3595505617977537</v>
      </c>
      <c r="M351" s="75" t="s">
        <v>1303</v>
      </c>
      <c r="N351" s="76" t="s">
        <v>1304</v>
      </c>
    </row>
    <row r="352" spans="2:14" x14ac:dyDescent="0.35">
      <c r="B352" s="91" t="s">
        <v>2467</v>
      </c>
      <c r="C352" s="71" t="s">
        <v>2603</v>
      </c>
      <c r="D352" s="72" t="s">
        <v>509</v>
      </c>
      <c r="E352" s="71" t="s">
        <v>2342</v>
      </c>
      <c r="F352" s="71" t="s">
        <v>2603</v>
      </c>
      <c r="G352" s="72" t="s">
        <v>2467</v>
      </c>
      <c r="H352" s="80" t="s">
        <v>2603</v>
      </c>
      <c r="I352" s="71" t="s">
        <v>1423</v>
      </c>
      <c r="J352" s="72" t="s">
        <v>173</v>
      </c>
      <c r="K352" s="71" t="s">
        <v>1821</v>
      </c>
      <c r="L352" s="77">
        <v>83.584269662921344</v>
      </c>
      <c r="M352" s="78" t="s">
        <v>1302</v>
      </c>
      <c r="N352" s="79" t="s">
        <v>4090</v>
      </c>
    </row>
    <row r="353" spans="2:14" x14ac:dyDescent="0.35">
      <c r="B353" s="91" t="s">
        <v>2468</v>
      </c>
      <c r="C353" s="71" t="s">
        <v>2604</v>
      </c>
      <c r="D353" s="72" t="s">
        <v>509</v>
      </c>
      <c r="E353" s="71" t="s">
        <v>1666</v>
      </c>
      <c r="F353" s="71" t="s">
        <v>2796</v>
      </c>
      <c r="G353" s="72" t="s">
        <v>2468</v>
      </c>
      <c r="H353" s="80" t="s">
        <v>2604</v>
      </c>
      <c r="I353" s="71" t="s">
        <v>1424</v>
      </c>
      <c r="J353" s="72" t="s">
        <v>170</v>
      </c>
      <c r="K353" s="71" t="s">
        <v>1821</v>
      </c>
      <c r="L353" s="77">
        <v>9.6713483146067425</v>
      </c>
      <c r="M353" s="78" t="s">
        <v>1302</v>
      </c>
      <c r="N353" s="76" t="s">
        <v>1304</v>
      </c>
    </row>
    <row r="354" spans="2:14" x14ac:dyDescent="0.35">
      <c r="B354" s="91" t="s">
        <v>2469</v>
      </c>
      <c r="C354" s="71" t="s">
        <v>2604</v>
      </c>
      <c r="D354" s="72" t="s">
        <v>509</v>
      </c>
      <c r="E354" s="71" t="s">
        <v>1666</v>
      </c>
      <c r="F354" s="71" t="s">
        <v>2796</v>
      </c>
      <c r="G354" s="72" t="s">
        <v>2469</v>
      </c>
      <c r="H354" s="80" t="s">
        <v>2604</v>
      </c>
      <c r="I354" s="71" t="s">
        <v>1425</v>
      </c>
      <c r="J354" s="72" t="s">
        <v>170</v>
      </c>
      <c r="K354" s="71" t="s">
        <v>1821</v>
      </c>
      <c r="L354" s="77">
        <v>11.056179775280899</v>
      </c>
      <c r="M354" s="75" t="s">
        <v>1303</v>
      </c>
      <c r="N354" s="76" t="s">
        <v>1304</v>
      </c>
    </row>
    <row r="355" spans="2:14" x14ac:dyDescent="0.35">
      <c r="B355" s="91" t="s">
        <v>2470</v>
      </c>
      <c r="C355" s="71" t="s">
        <v>2604</v>
      </c>
      <c r="D355" s="72" t="s">
        <v>509</v>
      </c>
      <c r="E355" s="71" t="s">
        <v>1666</v>
      </c>
      <c r="F355" s="71" t="s">
        <v>2796</v>
      </c>
      <c r="G355" s="72" t="s">
        <v>2470</v>
      </c>
      <c r="H355" s="80" t="s">
        <v>2604</v>
      </c>
      <c r="I355" s="71" t="s">
        <v>1423</v>
      </c>
      <c r="J355" s="72" t="s">
        <v>173</v>
      </c>
      <c r="K355" s="71" t="s">
        <v>1821</v>
      </c>
      <c r="L355" s="77">
        <v>110.59550561797754</v>
      </c>
      <c r="M355" s="78" t="s">
        <v>1302</v>
      </c>
      <c r="N355" s="79" t="s">
        <v>4090</v>
      </c>
    </row>
    <row r="356" spans="2:14" x14ac:dyDescent="0.35">
      <c r="B356" s="91" t="s">
        <v>2471</v>
      </c>
      <c r="C356" s="71" t="s">
        <v>2605</v>
      </c>
      <c r="D356" s="72" t="s">
        <v>558</v>
      </c>
      <c r="E356" s="71" t="s">
        <v>267</v>
      </c>
      <c r="F356" s="71" t="s">
        <v>2605</v>
      </c>
      <c r="G356" s="72" t="s">
        <v>2471</v>
      </c>
      <c r="H356" s="80" t="s">
        <v>2605</v>
      </c>
      <c r="I356" s="71" t="s">
        <v>1424</v>
      </c>
      <c r="J356" s="72" t="s">
        <v>170</v>
      </c>
      <c r="K356" s="71" t="s">
        <v>1821</v>
      </c>
      <c r="L356" s="77">
        <v>3221.3099250936325</v>
      </c>
      <c r="M356" s="78" t="s">
        <v>1302</v>
      </c>
      <c r="N356" s="76" t="s">
        <v>1304</v>
      </c>
    </row>
    <row r="357" spans="2:14" x14ac:dyDescent="0.35">
      <c r="B357" s="91" t="s">
        <v>2472</v>
      </c>
      <c r="C357" s="71" t="s">
        <v>2605</v>
      </c>
      <c r="D357" s="72" t="s">
        <v>558</v>
      </c>
      <c r="E357" s="71" t="s">
        <v>267</v>
      </c>
      <c r="F357" s="71" t="s">
        <v>2605</v>
      </c>
      <c r="G357" s="72" t="s">
        <v>2472</v>
      </c>
      <c r="H357" s="80" t="s">
        <v>2605</v>
      </c>
      <c r="I357" s="71" t="s">
        <v>1425</v>
      </c>
      <c r="J357" s="72" t="s">
        <v>170</v>
      </c>
      <c r="K357" s="71" t="s">
        <v>1821</v>
      </c>
      <c r="L357" s="77">
        <v>3681.4943820224721</v>
      </c>
      <c r="M357" s="75" t="s">
        <v>1303</v>
      </c>
      <c r="N357" s="76" t="s">
        <v>1304</v>
      </c>
    </row>
    <row r="358" spans="2:14" x14ac:dyDescent="0.35">
      <c r="B358" s="91" t="s">
        <v>2473</v>
      </c>
      <c r="C358" s="71" t="s">
        <v>2605</v>
      </c>
      <c r="D358" s="72" t="s">
        <v>558</v>
      </c>
      <c r="E358" s="71" t="s">
        <v>267</v>
      </c>
      <c r="F358" s="71" t="s">
        <v>2605</v>
      </c>
      <c r="G358" s="72" t="s">
        <v>2473</v>
      </c>
      <c r="H358" s="80" t="s">
        <v>2605</v>
      </c>
      <c r="I358" s="71" t="s">
        <v>1423</v>
      </c>
      <c r="J358" s="72" t="s">
        <v>173</v>
      </c>
      <c r="K358" s="71" t="s">
        <v>1821</v>
      </c>
      <c r="L358" s="77">
        <v>36814.898876404492</v>
      </c>
      <c r="M358" s="78" t="s">
        <v>1302</v>
      </c>
      <c r="N358" s="79" t="s">
        <v>4090</v>
      </c>
    </row>
    <row r="359" spans="2:14" x14ac:dyDescent="0.35">
      <c r="B359" s="91" t="s">
        <v>2474</v>
      </c>
      <c r="C359" s="71" t="s">
        <v>2606</v>
      </c>
      <c r="D359" s="72" t="s">
        <v>567</v>
      </c>
      <c r="E359" s="71" t="s">
        <v>381</v>
      </c>
      <c r="F359" s="71" t="s">
        <v>2606</v>
      </c>
      <c r="G359" s="72" t="s">
        <v>2474</v>
      </c>
      <c r="H359" s="80" t="s">
        <v>2606</v>
      </c>
      <c r="I359" s="71" t="s">
        <v>1424</v>
      </c>
      <c r="J359" s="72" t="s">
        <v>170</v>
      </c>
      <c r="K359" s="71" t="s">
        <v>1821</v>
      </c>
      <c r="L359" s="77">
        <v>10.917602996254681</v>
      </c>
      <c r="M359" s="78" t="s">
        <v>1302</v>
      </c>
      <c r="N359" s="76" t="s">
        <v>1304</v>
      </c>
    </row>
    <row r="360" spans="2:14" x14ac:dyDescent="0.35">
      <c r="B360" s="91" t="s">
        <v>2475</v>
      </c>
      <c r="C360" s="71" t="s">
        <v>2606</v>
      </c>
      <c r="D360" s="72" t="s">
        <v>567</v>
      </c>
      <c r="E360" s="71" t="s">
        <v>381</v>
      </c>
      <c r="F360" s="71" t="s">
        <v>2606</v>
      </c>
      <c r="G360" s="72" t="s">
        <v>2475</v>
      </c>
      <c r="H360" s="80" t="s">
        <v>2606</v>
      </c>
      <c r="I360" s="71" t="s">
        <v>1425</v>
      </c>
      <c r="J360" s="72" t="s">
        <v>170</v>
      </c>
      <c r="K360" s="71" t="s">
        <v>1821</v>
      </c>
      <c r="L360" s="77">
        <v>12.47191011235955</v>
      </c>
      <c r="M360" s="75" t="s">
        <v>1303</v>
      </c>
      <c r="N360" s="76" t="s">
        <v>1304</v>
      </c>
    </row>
    <row r="361" spans="2:14" x14ac:dyDescent="0.35">
      <c r="B361" s="91" t="s">
        <v>2476</v>
      </c>
      <c r="C361" s="71" t="s">
        <v>2606</v>
      </c>
      <c r="D361" s="72" t="s">
        <v>567</v>
      </c>
      <c r="E361" s="71" t="s">
        <v>381</v>
      </c>
      <c r="F361" s="71" t="s">
        <v>2606</v>
      </c>
      <c r="G361" s="72" t="s">
        <v>2476</v>
      </c>
      <c r="H361" s="80" t="s">
        <v>2606</v>
      </c>
      <c r="I361" s="71" t="s">
        <v>1423</v>
      </c>
      <c r="J361" s="72" t="s">
        <v>173</v>
      </c>
      <c r="K361" s="71" t="s">
        <v>1821</v>
      </c>
      <c r="L361" s="77">
        <v>124.73033707865169</v>
      </c>
      <c r="M361" s="78" t="s">
        <v>1302</v>
      </c>
      <c r="N361" s="79" t="s">
        <v>4090</v>
      </c>
    </row>
    <row r="362" spans="2:14" x14ac:dyDescent="0.35">
      <c r="B362" s="91" t="s">
        <v>2477</v>
      </c>
      <c r="C362" s="71" t="s">
        <v>2607</v>
      </c>
      <c r="D362" s="72" t="s">
        <v>567</v>
      </c>
      <c r="E362" s="71" t="s">
        <v>376</v>
      </c>
      <c r="F362" s="71" t="s">
        <v>2607</v>
      </c>
      <c r="G362" s="72" t="s">
        <v>2477</v>
      </c>
      <c r="H362" s="80" t="s">
        <v>2607</v>
      </c>
      <c r="I362" s="71" t="s">
        <v>1424</v>
      </c>
      <c r="J362" s="72" t="s">
        <v>170</v>
      </c>
      <c r="K362" s="71" t="s">
        <v>1821</v>
      </c>
      <c r="L362" s="77">
        <v>9.0009363295880149</v>
      </c>
      <c r="M362" s="78" t="s">
        <v>1302</v>
      </c>
      <c r="N362" s="76" t="s">
        <v>1304</v>
      </c>
    </row>
    <row r="363" spans="2:14" x14ac:dyDescent="0.35">
      <c r="B363" s="91" t="s">
        <v>2478</v>
      </c>
      <c r="C363" s="71" t="s">
        <v>2607</v>
      </c>
      <c r="D363" s="72" t="s">
        <v>567</v>
      </c>
      <c r="E363" s="71" t="s">
        <v>376</v>
      </c>
      <c r="F363" s="71" t="s">
        <v>2607</v>
      </c>
      <c r="G363" s="72" t="s">
        <v>2478</v>
      </c>
      <c r="H363" s="80" t="s">
        <v>2607</v>
      </c>
      <c r="I363" s="71" t="s">
        <v>1425</v>
      </c>
      <c r="J363" s="72" t="s">
        <v>170</v>
      </c>
      <c r="K363" s="71" t="s">
        <v>1821</v>
      </c>
      <c r="L363" s="77">
        <v>10.280898876404494</v>
      </c>
      <c r="M363" s="75" t="s">
        <v>1303</v>
      </c>
      <c r="N363" s="76" t="s">
        <v>1304</v>
      </c>
    </row>
    <row r="364" spans="2:14" x14ac:dyDescent="0.35">
      <c r="B364" s="91" t="s">
        <v>2479</v>
      </c>
      <c r="C364" s="71" t="s">
        <v>2607</v>
      </c>
      <c r="D364" s="72" t="s">
        <v>567</v>
      </c>
      <c r="E364" s="71" t="s">
        <v>376</v>
      </c>
      <c r="F364" s="71" t="s">
        <v>2607</v>
      </c>
      <c r="G364" s="72" t="s">
        <v>2479</v>
      </c>
      <c r="H364" s="80" t="s">
        <v>2607</v>
      </c>
      <c r="I364" s="71" t="s">
        <v>1423</v>
      </c>
      <c r="J364" s="72" t="s">
        <v>173</v>
      </c>
      <c r="K364" s="71" t="s">
        <v>1821</v>
      </c>
      <c r="L364" s="77">
        <v>102.87640449438203</v>
      </c>
      <c r="M364" s="78" t="s">
        <v>1302</v>
      </c>
      <c r="N364" s="79" t="s">
        <v>4090</v>
      </c>
    </row>
    <row r="365" spans="2:14" x14ac:dyDescent="0.35">
      <c r="B365" s="91" t="s">
        <v>2480</v>
      </c>
      <c r="C365" s="71" t="s">
        <v>2608</v>
      </c>
      <c r="D365" s="72" t="s">
        <v>572</v>
      </c>
      <c r="E365" s="71" t="s">
        <v>287</v>
      </c>
      <c r="F365" s="71" t="s">
        <v>2608</v>
      </c>
      <c r="G365" s="72" t="s">
        <v>2480</v>
      </c>
      <c r="H365" s="80" t="s">
        <v>2608</v>
      </c>
      <c r="I365" s="71" t="s">
        <v>1424</v>
      </c>
      <c r="J365" s="72" t="s">
        <v>170</v>
      </c>
      <c r="K365" s="71" t="s">
        <v>1821</v>
      </c>
      <c r="L365" s="77">
        <v>10.353932584269662</v>
      </c>
      <c r="M365" s="78" t="s">
        <v>1302</v>
      </c>
      <c r="N365" s="76" t="s">
        <v>1304</v>
      </c>
    </row>
    <row r="366" spans="2:14" x14ac:dyDescent="0.35">
      <c r="B366" s="91" t="s">
        <v>2481</v>
      </c>
      <c r="C366" s="71" t="s">
        <v>2608</v>
      </c>
      <c r="D366" s="72" t="s">
        <v>572</v>
      </c>
      <c r="E366" s="71" t="s">
        <v>287</v>
      </c>
      <c r="F366" s="71" t="s">
        <v>2608</v>
      </c>
      <c r="G366" s="72" t="s">
        <v>2481</v>
      </c>
      <c r="H366" s="80" t="s">
        <v>2608</v>
      </c>
      <c r="I366" s="71" t="s">
        <v>1425</v>
      </c>
      <c r="J366" s="72" t="s">
        <v>170</v>
      </c>
      <c r="K366" s="71" t="s">
        <v>1821</v>
      </c>
      <c r="L366" s="77">
        <v>11.831460674157302</v>
      </c>
      <c r="M366" s="75" t="s">
        <v>1303</v>
      </c>
      <c r="N366" s="76" t="s">
        <v>1304</v>
      </c>
    </row>
    <row r="367" spans="2:14" x14ac:dyDescent="0.35">
      <c r="B367" s="91" t="s">
        <v>2482</v>
      </c>
      <c r="C367" s="71" t="s">
        <v>2608</v>
      </c>
      <c r="D367" s="72" t="s">
        <v>572</v>
      </c>
      <c r="E367" s="71" t="s">
        <v>287</v>
      </c>
      <c r="F367" s="71" t="s">
        <v>2608</v>
      </c>
      <c r="G367" s="72" t="s">
        <v>2482</v>
      </c>
      <c r="H367" s="80" t="s">
        <v>2608</v>
      </c>
      <c r="I367" s="71" t="s">
        <v>1423</v>
      </c>
      <c r="J367" s="72" t="s">
        <v>173</v>
      </c>
      <c r="K367" s="71" t="s">
        <v>1821</v>
      </c>
      <c r="L367" s="77">
        <v>118.31460674157303</v>
      </c>
      <c r="M367" s="78" t="s">
        <v>1302</v>
      </c>
      <c r="N367" s="79" t="s">
        <v>4090</v>
      </c>
    </row>
    <row r="368" spans="2:14" x14ac:dyDescent="0.35">
      <c r="B368" s="91" t="s">
        <v>2483</v>
      </c>
      <c r="C368" s="71" t="s">
        <v>2609</v>
      </c>
      <c r="D368" s="72" t="s">
        <v>577</v>
      </c>
      <c r="E368" s="71" t="s">
        <v>381</v>
      </c>
      <c r="F368" s="71" t="s">
        <v>2609</v>
      </c>
      <c r="G368" s="72" t="s">
        <v>2483</v>
      </c>
      <c r="H368" s="80" t="s">
        <v>2609</v>
      </c>
      <c r="I368" s="71" t="s">
        <v>1424</v>
      </c>
      <c r="J368" s="72" t="s">
        <v>170</v>
      </c>
      <c r="K368" s="71" t="s">
        <v>1821</v>
      </c>
      <c r="L368" s="77">
        <v>9.0009363295880149</v>
      </c>
      <c r="M368" s="78" t="s">
        <v>1302</v>
      </c>
      <c r="N368" s="76" t="s">
        <v>1304</v>
      </c>
    </row>
    <row r="369" spans="2:14" x14ac:dyDescent="0.35">
      <c r="B369" s="91" t="s">
        <v>2484</v>
      </c>
      <c r="C369" s="71" t="s">
        <v>2609</v>
      </c>
      <c r="D369" s="72" t="s">
        <v>577</v>
      </c>
      <c r="E369" s="71" t="s">
        <v>381</v>
      </c>
      <c r="F369" s="71" t="s">
        <v>2609</v>
      </c>
      <c r="G369" s="72" t="s">
        <v>2484</v>
      </c>
      <c r="H369" s="80" t="s">
        <v>2609</v>
      </c>
      <c r="I369" s="71" t="s">
        <v>1425</v>
      </c>
      <c r="J369" s="72" t="s">
        <v>170</v>
      </c>
      <c r="K369" s="71" t="s">
        <v>1821</v>
      </c>
      <c r="L369" s="77">
        <v>10.280898876404494</v>
      </c>
      <c r="M369" s="75" t="s">
        <v>1303</v>
      </c>
      <c r="N369" s="76" t="s">
        <v>1304</v>
      </c>
    </row>
    <row r="370" spans="2:14" x14ac:dyDescent="0.35">
      <c r="B370" s="91" t="s">
        <v>2485</v>
      </c>
      <c r="C370" s="71" t="s">
        <v>2609</v>
      </c>
      <c r="D370" s="72" t="s">
        <v>577</v>
      </c>
      <c r="E370" s="71" t="s">
        <v>381</v>
      </c>
      <c r="F370" s="71" t="s">
        <v>2609</v>
      </c>
      <c r="G370" s="72" t="s">
        <v>2485</v>
      </c>
      <c r="H370" s="80" t="s">
        <v>2609</v>
      </c>
      <c r="I370" s="71" t="s">
        <v>1423</v>
      </c>
      <c r="J370" s="72" t="s">
        <v>173</v>
      </c>
      <c r="K370" s="71" t="s">
        <v>1821</v>
      </c>
      <c r="L370" s="77">
        <v>102.87640449438203</v>
      </c>
      <c r="M370" s="78" t="s">
        <v>1302</v>
      </c>
      <c r="N370" s="79" t="s">
        <v>4090</v>
      </c>
    </row>
    <row r="371" spans="2:14" x14ac:dyDescent="0.35">
      <c r="B371" s="91" t="s">
        <v>2486</v>
      </c>
      <c r="C371" s="71" t="s">
        <v>2610</v>
      </c>
      <c r="D371" s="72" t="s">
        <v>577</v>
      </c>
      <c r="E371" s="71" t="s">
        <v>376</v>
      </c>
      <c r="F371" s="71" t="s">
        <v>2610</v>
      </c>
      <c r="G371" s="72" t="s">
        <v>2486</v>
      </c>
      <c r="H371" s="80" t="s">
        <v>2610</v>
      </c>
      <c r="I371" s="71" t="s">
        <v>1424</v>
      </c>
      <c r="J371" s="72" t="s">
        <v>170</v>
      </c>
      <c r="K371" s="71" t="s">
        <v>1821</v>
      </c>
      <c r="L371" s="77">
        <v>10.917602996254681</v>
      </c>
      <c r="M371" s="78" t="s">
        <v>1302</v>
      </c>
      <c r="N371" s="76" t="s">
        <v>1304</v>
      </c>
    </row>
    <row r="372" spans="2:14" x14ac:dyDescent="0.35">
      <c r="B372" s="91" t="s">
        <v>2487</v>
      </c>
      <c r="C372" s="71" t="s">
        <v>2610</v>
      </c>
      <c r="D372" s="72" t="s">
        <v>577</v>
      </c>
      <c r="E372" s="71" t="s">
        <v>376</v>
      </c>
      <c r="F372" s="71" t="s">
        <v>2610</v>
      </c>
      <c r="G372" s="72" t="s">
        <v>2487</v>
      </c>
      <c r="H372" s="80" t="s">
        <v>2610</v>
      </c>
      <c r="I372" s="71" t="s">
        <v>1425</v>
      </c>
      <c r="J372" s="72" t="s">
        <v>170</v>
      </c>
      <c r="K372" s="71" t="s">
        <v>1821</v>
      </c>
      <c r="L372" s="77">
        <v>12.47191011235955</v>
      </c>
      <c r="M372" s="75" t="s">
        <v>1303</v>
      </c>
      <c r="N372" s="76" t="s">
        <v>1304</v>
      </c>
    </row>
    <row r="373" spans="2:14" x14ac:dyDescent="0.35">
      <c r="B373" s="91" t="s">
        <v>2488</v>
      </c>
      <c r="C373" s="71" t="s">
        <v>2610</v>
      </c>
      <c r="D373" s="72" t="s">
        <v>577</v>
      </c>
      <c r="E373" s="71" t="s">
        <v>376</v>
      </c>
      <c r="F373" s="71" t="s">
        <v>2610</v>
      </c>
      <c r="G373" s="72" t="s">
        <v>2488</v>
      </c>
      <c r="H373" s="80" t="s">
        <v>2610</v>
      </c>
      <c r="I373" s="71" t="s">
        <v>1423</v>
      </c>
      <c r="J373" s="72" t="s">
        <v>173</v>
      </c>
      <c r="K373" s="71" t="s">
        <v>1821</v>
      </c>
      <c r="L373" s="77">
        <v>124.73033707865169</v>
      </c>
      <c r="M373" s="78" t="s">
        <v>1302</v>
      </c>
      <c r="N373" s="79" t="s">
        <v>4090</v>
      </c>
    </row>
    <row r="374" spans="2:14" x14ac:dyDescent="0.35">
      <c r="B374" s="91" t="s">
        <v>2489</v>
      </c>
      <c r="C374" s="71" t="s">
        <v>2331</v>
      </c>
      <c r="D374" s="72" t="s">
        <v>1258</v>
      </c>
      <c r="E374" s="71" t="s">
        <v>272</v>
      </c>
      <c r="F374" s="71" t="s">
        <v>2331</v>
      </c>
      <c r="G374" s="72" t="s">
        <v>2489</v>
      </c>
      <c r="H374" s="80" t="s">
        <v>2331</v>
      </c>
      <c r="I374" s="71" t="s">
        <v>1425</v>
      </c>
      <c r="J374" s="72" t="s">
        <v>170</v>
      </c>
      <c r="K374" s="71" t="s">
        <v>1821</v>
      </c>
      <c r="L374" s="77">
        <v>5.1460674157303368</v>
      </c>
      <c r="M374" s="75" t="s">
        <v>1303</v>
      </c>
      <c r="N374" s="76" t="s">
        <v>1304</v>
      </c>
    </row>
    <row r="375" spans="2:14" x14ac:dyDescent="0.35">
      <c r="B375" s="91" t="s">
        <v>2490</v>
      </c>
      <c r="C375" s="71" t="s">
        <v>2611</v>
      </c>
      <c r="D375" s="72" t="s">
        <v>634</v>
      </c>
      <c r="E375" s="71" t="s">
        <v>272</v>
      </c>
      <c r="F375" s="71" t="s">
        <v>2611</v>
      </c>
      <c r="G375" s="72" t="s">
        <v>2490</v>
      </c>
      <c r="H375" s="80" t="s">
        <v>2611</v>
      </c>
      <c r="I375" s="71" t="s">
        <v>1424</v>
      </c>
      <c r="J375" s="72" t="s">
        <v>170</v>
      </c>
      <c r="K375" s="71" t="s">
        <v>1821</v>
      </c>
      <c r="L375" s="77">
        <v>9.6713483146067425</v>
      </c>
      <c r="M375" s="78" t="s">
        <v>1302</v>
      </c>
      <c r="N375" s="76" t="s">
        <v>1304</v>
      </c>
    </row>
    <row r="376" spans="2:14" x14ac:dyDescent="0.35">
      <c r="B376" s="91" t="s">
        <v>2491</v>
      </c>
      <c r="C376" s="71" t="s">
        <v>2611</v>
      </c>
      <c r="D376" s="72" t="s">
        <v>634</v>
      </c>
      <c r="E376" s="71" t="s">
        <v>272</v>
      </c>
      <c r="F376" s="71" t="s">
        <v>2611</v>
      </c>
      <c r="G376" s="72" t="s">
        <v>2491</v>
      </c>
      <c r="H376" s="80" t="s">
        <v>2611</v>
      </c>
      <c r="I376" s="71" t="s">
        <v>1425</v>
      </c>
      <c r="J376" s="72" t="s">
        <v>170</v>
      </c>
      <c r="K376" s="71" t="s">
        <v>1821</v>
      </c>
      <c r="L376" s="77">
        <v>11.056179775280899</v>
      </c>
      <c r="M376" s="75" t="s">
        <v>1303</v>
      </c>
      <c r="N376" s="76" t="s">
        <v>1304</v>
      </c>
    </row>
    <row r="377" spans="2:14" x14ac:dyDescent="0.35">
      <c r="B377" s="91" t="s">
        <v>2492</v>
      </c>
      <c r="C377" s="71" t="s">
        <v>2611</v>
      </c>
      <c r="D377" s="72" t="s">
        <v>634</v>
      </c>
      <c r="E377" s="71" t="s">
        <v>272</v>
      </c>
      <c r="F377" s="71" t="s">
        <v>2611</v>
      </c>
      <c r="G377" s="72" t="s">
        <v>2492</v>
      </c>
      <c r="H377" s="80" t="s">
        <v>2611</v>
      </c>
      <c r="I377" s="71" t="s">
        <v>1423</v>
      </c>
      <c r="J377" s="72" t="s">
        <v>173</v>
      </c>
      <c r="K377" s="71" t="s">
        <v>1821</v>
      </c>
      <c r="L377" s="77">
        <v>110.59550561797754</v>
      </c>
      <c r="M377" s="78" t="s">
        <v>1302</v>
      </c>
      <c r="N377" s="79" t="s">
        <v>4090</v>
      </c>
    </row>
    <row r="378" spans="2:14" x14ac:dyDescent="0.35">
      <c r="B378" s="91" t="s">
        <v>2493</v>
      </c>
      <c r="C378" s="71" t="s">
        <v>2612</v>
      </c>
      <c r="D378" s="72" t="s">
        <v>1438</v>
      </c>
      <c r="E378" s="71" t="s">
        <v>307</v>
      </c>
      <c r="F378" s="71" t="s">
        <v>2612</v>
      </c>
      <c r="G378" s="72" t="s">
        <v>2493</v>
      </c>
      <c r="H378" s="80" t="s">
        <v>2612</v>
      </c>
      <c r="I378" s="71" t="s">
        <v>1424</v>
      </c>
      <c r="J378" s="72" t="s">
        <v>170</v>
      </c>
      <c r="K378" s="71" t="s">
        <v>1821</v>
      </c>
      <c r="L378" s="77">
        <v>12.940074906367039</v>
      </c>
      <c r="M378" s="78" t="s">
        <v>1302</v>
      </c>
      <c r="N378" s="76" t="s">
        <v>1304</v>
      </c>
    </row>
    <row r="379" spans="2:14" x14ac:dyDescent="0.35">
      <c r="B379" s="91" t="s">
        <v>2494</v>
      </c>
      <c r="C379" s="71" t="s">
        <v>2612</v>
      </c>
      <c r="D379" s="72" t="s">
        <v>1438</v>
      </c>
      <c r="E379" s="71" t="s">
        <v>307</v>
      </c>
      <c r="F379" s="71" t="s">
        <v>2612</v>
      </c>
      <c r="G379" s="72" t="s">
        <v>2494</v>
      </c>
      <c r="H379" s="80" t="s">
        <v>2612</v>
      </c>
      <c r="I379" s="71" t="s">
        <v>1425</v>
      </c>
      <c r="J379" s="72" t="s">
        <v>170</v>
      </c>
      <c r="K379" s="71" t="s">
        <v>1821</v>
      </c>
      <c r="L379" s="77">
        <v>14.786516853932584</v>
      </c>
      <c r="M379" s="75" t="s">
        <v>1303</v>
      </c>
      <c r="N379" s="76" t="s">
        <v>1304</v>
      </c>
    </row>
    <row r="380" spans="2:14" x14ac:dyDescent="0.35">
      <c r="B380" s="91" t="s">
        <v>2495</v>
      </c>
      <c r="C380" s="71" t="s">
        <v>2612</v>
      </c>
      <c r="D380" s="72" t="s">
        <v>1438</v>
      </c>
      <c r="E380" s="71" t="s">
        <v>307</v>
      </c>
      <c r="F380" s="71" t="s">
        <v>2612</v>
      </c>
      <c r="G380" s="72" t="s">
        <v>2495</v>
      </c>
      <c r="H380" s="80" t="s">
        <v>2612</v>
      </c>
      <c r="I380" s="71" t="s">
        <v>1423</v>
      </c>
      <c r="J380" s="72" t="s">
        <v>173</v>
      </c>
      <c r="K380" s="71" t="s">
        <v>1821</v>
      </c>
      <c r="L380" s="77">
        <v>147.87640449438203</v>
      </c>
      <c r="M380" s="78" t="s">
        <v>1302</v>
      </c>
      <c r="N380" s="79" t="s">
        <v>4090</v>
      </c>
    </row>
    <row r="381" spans="2:14" x14ac:dyDescent="0.35">
      <c r="B381" s="91" t="s">
        <v>2496</v>
      </c>
      <c r="C381" s="71" t="s">
        <v>2347</v>
      </c>
      <c r="D381" s="72" t="s">
        <v>1445</v>
      </c>
      <c r="E381" s="71" t="s">
        <v>29</v>
      </c>
      <c r="F381" s="71" t="s">
        <v>2347</v>
      </c>
      <c r="G381" s="72" t="s">
        <v>2496</v>
      </c>
      <c r="H381" s="80" t="s">
        <v>2347</v>
      </c>
      <c r="I381" s="71" t="s">
        <v>1425</v>
      </c>
      <c r="J381" s="72" t="s">
        <v>170</v>
      </c>
      <c r="K381" s="71" t="s">
        <v>1821</v>
      </c>
      <c r="L381" s="77">
        <v>4.3707865168539328</v>
      </c>
      <c r="M381" s="75" t="s">
        <v>1303</v>
      </c>
      <c r="N381" s="76" t="s">
        <v>1304</v>
      </c>
    </row>
    <row r="382" spans="2:14" x14ac:dyDescent="0.35">
      <c r="B382" s="91" t="s">
        <v>2497</v>
      </c>
      <c r="C382" s="71" t="s">
        <v>2613</v>
      </c>
      <c r="D382" s="72" t="s">
        <v>1445</v>
      </c>
      <c r="E382" s="71" t="s">
        <v>106</v>
      </c>
      <c r="F382" s="71" t="s">
        <v>2613</v>
      </c>
      <c r="G382" s="72" t="s">
        <v>2497</v>
      </c>
      <c r="H382" s="80" t="s">
        <v>2613</v>
      </c>
      <c r="I382" s="71" t="s">
        <v>1424</v>
      </c>
      <c r="J382" s="72" t="s">
        <v>170</v>
      </c>
      <c r="K382" s="71" t="s">
        <v>1821</v>
      </c>
      <c r="L382" s="77">
        <v>2.9194756554307113</v>
      </c>
      <c r="M382" s="78" t="s">
        <v>1302</v>
      </c>
      <c r="N382" s="76" t="s">
        <v>1304</v>
      </c>
    </row>
    <row r="383" spans="2:14" x14ac:dyDescent="0.35">
      <c r="B383" s="91" t="s">
        <v>2498</v>
      </c>
      <c r="C383" s="71" t="s">
        <v>2613</v>
      </c>
      <c r="D383" s="72" t="s">
        <v>1445</v>
      </c>
      <c r="E383" s="71" t="s">
        <v>106</v>
      </c>
      <c r="F383" s="71" t="s">
        <v>2613</v>
      </c>
      <c r="G383" s="72" t="s">
        <v>2498</v>
      </c>
      <c r="H383" s="80" t="s">
        <v>2613</v>
      </c>
      <c r="I383" s="71" t="s">
        <v>1425</v>
      </c>
      <c r="J383" s="72" t="s">
        <v>170</v>
      </c>
      <c r="K383" s="71" t="s">
        <v>1821</v>
      </c>
      <c r="L383" s="77">
        <v>3.3483146067415728</v>
      </c>
      <c r="M383" s="75" t="s">
        <v>1303</v>
      </c>
      <c r="N383" s="76" t="s">
        <v>1304</v>
      </c>
    </row>
    <row r="384" spans="2:14" x14ac:dyDescent="0.35">
      <c r="B384" s="91" t="s">
        <v>2499</v>
      </c>
      <c r="C384" s="71" t="s">
        <v>2613</v>
      </c>
      <c r="D384" s="72" t="s">
        <v>1445</v>
      </c>
      <c r="E384" s="71" t="s">
        <v>106</v>
      </c>
      <c r="F384" s="71" t="s">
        <v>2613</v>
      </c>
      <c r="G384" s="72" t="s">
        <v>2499</v>
      </c>
      <c r="H384" s="80" t="s">
        <v>2613</v>
      </c>
      <c r="I384" s="71" t="s">
        <v>1423</v>
      </c>
      <c r="J384" s="72" t="s">
        <v>173</v>
      </c>
      <c r="K384" s="71" t="s">
        <v>1821</v>
      </c>
      <c r="L384" s="77">
        <v>33.426966292134829</v>
      </c>
      <c r="M384" s="78" t="s">
        <v>1302</v>
      </c>
      <c r="N384" s="79" t="s">
        <v>4090</v>
      </c>
    </row>
    <row r="385" spans="2:14" x14ac:dyDescent="0.35">
      <c r="B385" s="91" t="s">
        <v>2500</v>
      </c>
      <c r="C385" s="71" t="s">
        <v>2351</v>
      </c>
      <c r="D385" s="72" t="s">
        <v>1447</v>
      </c>
      <c r="E385" s="71" t="s">
        <v>29</v>
      </c>
      <c r="F385" s="71" t="s">
        <v>2351</v>
      </c>
      <c r="G385" s="72" t="s">
        <v>2500</v>
      </c>
      <c r="H385" s="80" t="s">
        <v>2351</v>
      </c>
      <c r="I385" s="71" t="s">
        <v>1425</v>
      </c>
      <c r="J385" s="72" t="s">
        <v>170</v>
      </c>
      <c r="K385" s="71" t="s">
        <v>1821</v>
      </c>
      <c r="L385" s="77">
        <v>4.3707865168539328</v>
      </c>
      <c r="M385" s="75" t="s">
        <v>1303</v>
      </c>
      <c r="N385" s="76" t="s">
        <v>1304</v>
      </c>
    </row>
    <row r="386" spans="2:14" x14ac:dyDescent="0.35">
      <c r="B386" s="91" t="s">
        <v>2501</v>
      </c>
      <c r="C386" s="71" t="s">
        <v>2352</v>
      </c>
      <c r="D386" s="72" t="s">
        <v>1447</v>
      </c>
      <c r="E386" s="71" t="s">
        <v>36</v>
      </c>
      <c r="F386" s="71" t="s">
        <v>2352</v>
      </c>
      <c r="G386" s="72" t="s">
        <v>2501</v>
      </c>
      <c r="H386" s="80" t="s">
        <v>2352</v>
      </c>
      <c r="I386" s="71" t="s">
        <v>1425</v>
      </c>
      <c r="J386" s="72" t="s">
        <v>170</v>
      </c>
      <c r="K386" s="71" t="s">
        <v>1821</v>
      </c>
      <c r="L386" s="77">
        <v>5.9213483146067407</v>
      </c>
      <c r="M386" s="75" t="s">
        <v>1303</v>
      </c>
      <c r="N386" s="76" t="s">
        <v>1304</v>
      </c>
    </row>
    <row r="387" spans="2:14" x14ac:dyDescent="0.35">
      <c r="B387" s="91" t="s">
        <v>2502</v>
      </c>
      <c r="C387" s="71" t="s">
        <v>1952</v>
      </c>
      <c r="D387" s="72" t="s">
        <v>1449</v>
      </c>
      <c r="E387" s="71" t="s">
        <v>29</v>
      </c>
      <c r="F387" s="71" t="s">
        <v>1952</v>
      </c>
      <c r="G387" s="72" t="s">
        <v>2502</v>
      </c>
      <c r="H387" s="80" t="s">
        <v>1952</v>
      </c>
      <c r="I387" s="71" t="s">
        <v>1425</v>
      </c>
      <c r="J387" s="72" t="s">
        <v>170</v>
      </c>
      <c r="K387" s="71" t="s">
        <v>1821</v>
      </c>
      <c r="L387" s="77">
        <v>14.786516853932584</v>
      </c>
      <c r="M387" s="75" t="s">
        <v>1303</v>
      </c>
      <c r="N387" s="76" t="s">
        <v>1304</v>
      </c>
    </row>
    <row r="388" spans="2:14" x14ac:dyDescent="0.35">
      <c r="B388" s="91" t="s">
        <v>2503</v>
      </c>
      <c r="C388" s="71" t="s">
        <v>2614</v>
      </c>
      <c r="D388" s="72" t="s">
        <v>1449</v>
      </c>
      <c r="E388" s="71" t="s">
        <v>106</v>
      </c>
      <c r="F388" s="71" t="s">
        <v>2614</v>
      </c>
      <c r="G388" s="72" t="s">
        <v>2503</v>
      </c>
      <c r="H388" s="80" t="s">
        <v>2614</v>
      </c>
      <c r="I388" s="71" t="s">
        <v>1424</v>
      </c>
      <c r="J388" s="72" t="s">
        <v>170</v>
      </c>
      <c r="K388" s="71" t="s">
        <v>1821</v>
      </c>
      <c r="L388" s="77">
        <v>9.6713483146067425</v>
      </c>
      <c r="M388" s="78" t="s">
        <v>1302</v>
      </c>
      <c r="N388" s="76" t="s">
        <v>1304</v>
      </c>
    </row>
    <row r="389" spans="2:14" x14ac:dyDescent="0.35">
      <c r="B389" s="91" t="s">
        <v>2504</v>
      </c>
      <c r="C389" s="71" t="s">
        <v>2614</v>
      </c>
      <c r="D389" s="72" t="s">
        <v>1449</v>
      </c>
      <c r="E389" s="71" t="s">
        <v>106</v>
      </c>
      <c r="F389" s="71" t="s">
        <v>2614</v>
      </c>
      <c r="G389" s="72" t="s">
        <v>2504</v>
      </c>
      <c r="H389" s="80" t="s">
        <v>2614</v>
      </c>
      <c r="I389" s="71" t="s">
        <v>1425</v>
      </c>
      <c r="J389" s="72" t="s">
        <v>170</v>
      </c>
      <c r="K389" s="71" t="s">
        <v>1821</v>
      </c>
      <c r="L389" s="77">
        <v>11.056179775280899</v>
      </c>
      <c r="M389" s="75" t="s">
        <v>1303</v>
      </c>
      <c r="N389" s="76" t="s">
        <v>1304</v>
      </c>
    </row>
    <row r="390" spans="2:14" x14ac:dyDescent="0.35">
      <c r="B390" s="91" t="s">
        <v>2505</v>
      </c>
      <c r="C390" s="71" t="s">
        <v>2614</v>
      </c>
      <c r="D390" s="72" t="s">
        <v>1449</v>
      </c>
      <c r="E390" s="71" t="s">
        <v>106</v>
      </c>
      <c r="F390" s="71" t="s">
        <v>2614</v>
      </c>
      <c r="G390" s="72" t="s">
        <v>2505</v>
      </c>
      <c r="H390" s="80" t="s">
        <v>2614</v>
      </c>
      <c r="I390" s="71" t="s">
        <v>1423</v>
      </c>
      <c r="J390" s="72" t="s">
        <v>173</v>
      </c>
      <c r="K390" s="71" t="s">
        <v>1821</v>
      </c>
      <c r="L390" s="77">
        <v>110.59550561797754</v>
      </c>
      <c r="M390" s="78" t="s">
        <v>1302</v>
      </c>
      <c r="N390" s="79" t="s">
        <v>4090</v>
      </c>
    </row>
    <row r="391" spans="2:14" x14ac:dyDescent="0.35">
      <c r="B391" s="91" t="s">
        <v>2506</v>
      </c>
      <c r="C391" s="71" t="s">
        <v>2615</v>
      </c>
      <c r="D391" s="72" t="s">
        <v>645</v>
      </c>
      <c r="E391" s="71" t="s">
        <v>33</v>
      </c>
      <c r="F391" s="71" t="s">
        <v>2615</v>
      </c>
      <c r="G391" s="72" t="s">
        <v>2506</v>
      </c>
      <c r="H391" s="80" t="s">
        <v>2615</v>
      </c>
      <c r="I391" s="71" t="s">
        <v>1424</v>
      </c>
      <c r="J391" s="72" t="s">
        <v>170</v>
      </c>
      <c r="K391" s="71" t="s">
        <v>1821</v>
      </c>
      <c r="L391" s="77">
        <v>2.4775280898876404</v>
      </c>
      <c r="M391" s="78" t="s">
        <v>1302</v>
      </c>
      <c r="N391" s="76" t="s">
        <v>1304</v>
      </c>
    </row>
    <row r="392" spans="2:14" x14ac:dyDescent="0.35">
      <c r="B392" s="91" t="s">
        <v>2507</v>
      </c>
      <c r="C392" s="71" t="s">
        <v>2615</v>
      </c>
      <c r="D392" s="72" t="s">
        <v>645</v>
      </c>
      <c r="E392" s="71" t="s">
        <v>33</v>
      </c>
      <c r="F392" s="71" t="s">
        <v>2615</v>
      </c>
      <c r="G392" s="72" t="s">
        <v>2507</v>
      </c>
      <c r="H392" s="80" t="s">
        <v>2615</v>
      </c>
      <c r="I392" s="71" t="s">
        <v>1425</v>
      </c>
      <c r="J392" s="72" t="s">
        <v>170</v>
      </c>
      <c r="K392" s="71" t="s">
        <v>1821</v>
      </c>
      <c r="L392" s="77">
        <v>2.8314606741573032</v>
      </c>
      <c r="M392" s="75" t="s">
        <v>1303</v>
      </c>
      <c r="N392" s="76" t="s">
        <v>1304</v>
      </c>
    </row>
    <row r="393" spans="2:14" x14ac:dyDescent="0.35">
      <c r="B393" s="91" t="s">
        <v>2508</v>
      </c>
      <c r="C393" s="71" t="s">
        <v>2615</v>
      </c>
      <c r="D393" s="72" t="s">
        <v>645</v>
      </c>
      <c r="E393" s="71" t="s">
        <v>33</v>
      </c>
      <c r="F393" s="71" t="s">
        <v>2615</v>
      </c>
      <c r="G393" s="72" t="s">
        <v>2508</v>
      </c>
      <c r="H393" s="80" t="s">
        <v>2615</v>
      </c>
      <c r="I393" s="71" t="s">
        <v>1423</v>
      </c>
      <c r="J393" s="72" t="s">
        <v>173</v>
      </c>
      <c r="K393" s="71" t="s">
        <v>1821</v>
      </c>
      <c r="L393" s="77">
        <v>28.292134831460672</v>
      </c>
      <c r="M393" s="78" t="s">
        <v>1302</v>
      </c>
      <c r="N393" s="79" t="s">
        <v>4090</v>
      </c>
    </row>
    <row r="394" spans="2:14" x14ac:dyDescent="0.35">
      <c r="B394" s="91" t="s">
        <v>2509</v>
      </c>
      <c r="C394" s="71" t="s">
        <v>2616</v>
      </c>
      <c r="D394" s="72" t="s">
        <v>645</v>
      </c>
      <c r="E394" s="71" t="s">
        <v>106</v>
      </c>
      <c r="F394" s="71" t="s">
        <v>2616</v>
      </c>
      <c r="G394" s="72" t="s">
        <v>2509</v>
      </c>
      <c r="H394" s="80" t="s">
        <v>2616</v>
      </c>
      <c r="I394" s="71" t="s">
        <v>1424</v>
      </c>
      <c r="J394" s="72" t="s">
        <v>170</v>
      </c>
      <c r="K394" s="71" t="s">
        <v>1821</v>
      </c>
      <c r="L394" s="77">
        <v>3.268726591760299</v>
      </c>
      <c r="M394" s="78" t="s">
        <v>1302</v>
      </c>
      <c r="N394" s="76" t="s">
        <v>1304</v>
      </c>
    </row>
    <row r="395" spans="2:14" x14ac:dyDescent="0.35">
      <c r="B395" s="91" t="s">
        <v>2510</v>
      </c>
      <c r="C395" s="71" t="s">
        <v>2616</v>
      </c>
      <c r="D395" s="72" t="s">
        <v>645</v>
      </c>
      <c r="E395" s="71" t="s">
        <v>106</v>
      </c>
      <c r="F395" s="71" t="s">
        <v>2616</v>
      </c>
      <c r="G395" s="72" t="s">
        <v>2510</v>
      </c>
      <c r="H395" s="80" t="s">
        <v>2616</v>
      </c>
      <c r="I395" s="71" t="s">
        <v>1425</v>
      </c>
      <c r="J395" s="72" t="s">
        <v>170</v>
      </c>
      <c r="K395" s="71" t="s">
        <v>1821</v>
      </c>
      <c r="L395" s="77">
        <v>3.7191011235955056</v>
      </c>
      <c r="M395" s="75" t="s">
        <v>1303</v>
      </c>
      <c r="N395" s="76" t="s">
        <v>1304</v>
      </c>
    </row>
    <row r="396" spans="2:14" x14ac:dyDescent="0.35">
      <c r="B396" s="91" t="s">
        <v>2511</v>
      </c>
      <c r="C396" s="71" t="s">
        <v>2616</v>
      </c>
      <c r="D396" s="72" t="s">
        <v>645</v>
      </c>
      <c r="E396" s="71" t="s">
        <v>106</v>
      </c>
      <c r="F396" s="71" t="s">
        <v>2616</v>
      </c>
      <c r="G396" s="72" t="s">
        <v>2511</v>
      </c>
      <c r="H396" s="80" t="s">
        <v>2616</v>
      </c>
      <c r="I396" s="71" t="s">
        <v>1423</v>
      </c>
      <c r="J396" s="72" t="s">
        <v>173</v>
      </c>
      <c r="K396" s="71" t="s">
        <v>1821</v>
      </c>
      <c r="L396" s="77">
        <v>37.292134831460672</v>
      </c>
      <c r="M396" s="78" t="s">
        <v>1302</v>
      </c>
      <c r="N396" s="79" t="s">
        <v>4090</v>
      </c>
    </row>
    <row r="397" spans="2:14" x14ac:dyDescent="0.35">
      <c r="B397" s="91" t="s">
        <v>2512</v>
      </c>
      <c r="C397" s="71" t="s">
        <v>2617</v>
      </c>
      <c r="D397" s="72" t="s">
        <v>651</v>
      </c>
      <c r="E397" s="71" t="s">
        <v>307</v>
      </c>
      <c r="F397" s="71" t="s">
        <v>2617</v>
      </c>
      <c r="G397" s="72" t="s">
        <v>2512</v>
      </c>
      <c r="H397" s="80" t="s">
        <v>2617</v>
      </c>
      <c r="I397" s="71" t="s">
        <v>1424</v>
      </c>
      <c r="J397" s="72" t="s">
        <v>170</v>
      </c>
      <c r="K397" s="71" t="s">
        <v>1821</v>
      </c>
      <c r="L397" s="77">
        <v>96.658239700374523</v>
      </c>
      <c r="M397" s="78" t="s">
        <v>1302</v>
      </c>
      <c r="N397" s="76" t="s">
        <v>1304</v>
      </c>
    </row>
    <row r="398" spans="2:14" x14ac:dyDescent="0.35">
      <c r="B398" s="91" t="s">
        <v>2513</v>
      </c>
      <c r="C398" s="71" t="s">
        <v>2617</v>
      </c>
      <c r="D398" s="72" t="s">
        <v>651</v>
      </c>
      <c r="E398" s="71" t="s">
        <v>307</v>
      </c>
      <c r="F398" s="71" t="s">
        <v>2617</v>
      </c>
      <c r="G398" s="72" t="s">
        <v>2513</v>
      </c>
      <c r="H398" s="80" t="s">
        <v>2617</v>
      </c>
      <c r="I398" s="71" t="s">
        <v>1425</v>
      </c>
      <c r="J398" s="72" t="s">
        <v>170</v>
      </c>
      <c r="K398" s="71" t="s">
        <v>1821</v>
      </c>
      <c r="L398" s="77">
        <v>110.44943820224718</v>
      </c>
      <c r="M398" s="75" t="s">
        <v>1303</v>
      </c>
      <c r="N398" s="76" t="s">
        <v>1304</v>
      </c>
    </row>
    <row r="399" spans="2:14" x14ac:dyDescent="0.35">
      <c r="B399" s="91" t="s">
        <v>2514</v>
      </c>
      <c r="C399" s="71" t="s">
        <v>2617</v>
      </c>
      <c r="D399" s="72" t="s">
        <v>651</v>
      </c>
      <c r="E399" s="71" t="s">
        <v>307</v>
      </c>
      <c r="F399" s="71" t="s">
        <v>2617</v>
      </c>
      <c r="G399" s="72" t="s">
        <v>2514</v>
      </c>
      <c r="H399" s="80" t="s">
        <v>2617</v>
      </c>
      <c r="I399" s="71" t="s">
        <v>1423</v>
      </c>
      <c r="J399" s="72" t="s">
        <v>173</v>
      </c>
      <c r="K399" s="71" t="s">
        <v>1821</v>
      </c>
      <c r="L399" s="77">
        <v>1104.6067415730338</v>
      </c>
      <c r="M399" s="78" t="s">
        <v>1302</v>
      </c>
      <c r="N399" s="79" t="s">
        <v>4090</v>
      </c>
    </row>
    <row r="400" spans="2:14" x14ac:dyDescent="0.35">
      <c r="B400" s="91" t="s">
        <v>2515</v>
      </c>
      <c r="C400" s="71" t="s">
        <v>2618</v>
      </c>
      <c r="D400" s="72" t="s">
        <v>651</v>
      </c>
      <c r="E400" s="71" t="s">
        <v>401</v>
      </c>
      <c r="F400" s="71" t="s">
        <v>2618</v>
      </c>
      <c r="G400" s="72" t="s">
        <v>2515</v>
      </c>
      <c r="H400" s="80" t="s">
        <v>2618</v>
      </c>
      <c r="I400" s="71" t="s">
        <v>1424</v>
      </c>
      <c r="J400" s="72" t="s">
        <v>170</v>
      </c>
      <c r="K400" s="71" t="s">
        <v>1821</v>
      </c>
      <c r="L400" s="77">
        <v>161.00842696629212</v>
      </c>
      <c r="M400" s="78" t="s">
        <v>1302</v>
      </c>
      <c r="N400" s="76" t="s">
        <v>1304</v>
      </c>
    </row>
    <row r="401" spans="2:14" x14ac:dyDescent="0.35">
      <c r="B401" s="91" t="s">
        <v>2516</v>
      </c>
      <c r="C401" s="71" t="s">
        <v>2618</v>
      </c>
      <c r="D401" s="72" t="s">
        <v>651</v>
      </c>
      <c r="E401" s="71" t="s">
        <v>401</v>
      </c>
      <c r="F401" s="71" t="s">
        <v>2618</v>
      </c>
      <c r="G401" s="72" t="s">
        <v>2516</v>
      </c>
      <c r="H401" s="80" t="s">
        <v>2618</v>
      </c>
      <c r="I401" s="71" t="s">
        <v>1425</v>
      </c>
      <c r="J401" s="72" t="s">
        <v>170</v>
      </c>
      <c r="K401" s="71" t="s">
        <v>1821</v>
      </c>
      <c r="L401" s="77">
        <v>184.03370786516854</v>
      </c>
      <c r="M401" s="75" t="s">
        <v>1303</v>
      </c>
      <c r="N401" s="76" t="s">
        <v>1304</v>
      </c>
    </row>
    <row r="402" spans="2:14" x14ac:dyDescent="0.35">
      <c r="B402" s="91" t="s">
        <v>2517</v>
      </c>
      <c r="C402" s="71" t="s">
        <v>2618</v>
      </c>
      <c r="D402" s="72" t="s">
        <v>651</v>
      </c>
      <c r="E402" s="71" t="s">
        <v>401</v>
      </c>
      <c r="F402" s="71" t="s">
        <v>2618</v>
      </c>
      <c r="G402" s="72" t="s">
        <v>2517</v>
      </c>
      <c r="H402" s="80" t="s">
        <v>2618</v>
      </c>
      <c r="I402" s="71" t="s">
        <v>1423</v>
      </c>
      <c r="J402" s="72" t="s">
        <v>173</v>
      </c>
      <c r="K402" s="71" t="s">
        <v>1821</v>
      </c>
      <c r="L402" s="77">
        <v>1840.1685393258426</v>
      </c>
      <c r="M402" s="78" t="s">
        <v>1302</v>
      </c>
      <c r="N402" s="79" t="s">
        <v>4090</v>
      </c>
    </row>
    <row r="403" spans="2:14" x14ac:dyDescent="0.35">
      <c r="B403" s="91" t="s">
        <v>2518</v>
      </c>
      <c r="C403" s="71" t="s">
        <v>2619</v>
      </c>
      <c r="D403" s="72" t="s">
        <v>533</v>
      </c>
      <c r="E403" s="71" t="s">
        <v>267</v>
      </c>
      <c r="F403" s="71" t="s">
        <v>2619</v>
      </c>
      <c r="G403" s="72" t="s">
        <v>2518</v>
      </c>
      <c r="H403" s="80" t="s">
        <v>2619</v>
      </c>
      <c r="I403" s="71" t="s">
        <v>1424</v>
      </c>
      <c r="J403" s="72" t="s">
        <v>170</v>
      </c>
      <c r="K403" s="71" t="s">
        <v>1821</v>
      </c>
      <c r="L403" s="77">
        <v>154.6058052434457</v>
      </c>
      <c r="M403" s="78" t="s">
        <v>1302</v>
      </c>
      <c r="N403" s="76" t="s">
        <v>1304</v>
      </c>
    </row>
    <row r="404" spans="2:14" x14ac:dyDescent="0.35">
      <c r="B404" s="91" t="s">
        <v>2519</v>
      </c>
      <c r="C404" s="71" t="s">
        <v>2619</v>
      </c>
      <c r="D404" s="72" t="s">
        <v>533</v>
      </c>
      <c r="E404" s="71" t="s">
        <v>267</v>
      </c>
      <c r="F404" s="71" t="s">
        <v>2619</v>
      </c>
      <c r="G404" s="72" t="s">
        <v>2519</v>
      </c>
      <c r="H404" s="80" t="s">
        <v>2619</v>
      </c>
      <c r="I404" s="71" t="s">
        <v>1425</v>
      </c>
      <c r="J404" s="72" t="s">
        <v>170</v>
      </c>
      <c r="K404" s="71" t="s">
        <v>1821</v>
      </c>
      <c r="L404" s="77">
        <v>176.67415730337081</v>
      </c>
      <c r="M404" s="75" t="s">
        <v>1303</v>
      </c>
      <c r="N404" s="76" t="s">
        <v>1304</v>
      </c>
    </row>
    <row r="405" spans="2:14" x14ac:dyDescent="0.35">
      <c r="B405" s="91" t="s">
        <v>2520</v>
      </c>
      <c r="C405" s="71" t="s">
        <v>2619</v>
      </c>
      <c r="D405" s="72" t="s">
        <v>533</v>
      </c>
      <c r="E405" s="71" t="s">
        <v>267</v>
      </c>
      <c r="F405" s="71" t="s">
        <v>2619</v>
      </c>
      <c r="G405" s="72" t="s">
        <v>2520</v>
      </c>
      <c r="H405" s="80" t="s">
        <v>2619</v>
      </c>
      <c r="I405" s="71" t="s">
        <v>1423</v>
      </c>
      <c r="J405" s="72" t="s">
        <v>173</v>
      </c>
      <c r="K405" s="71" t="s">
        <v>1821</v>
      </c>
      <c r="L405" s="77">
        <v>1766.8651685393259</v>
      </c>
      <c r="M405" s="78" t="s">
        <v>1302</v>
      </c>
      <c r="N405" s="79" t="s">
        <v>4090</v>
      </c>
    </row>
    <row r="406" spans="2:14" x14ac:dyDescent="0.35">
      <c r="B406" s="91" t="s">
        <v>2521</v>
      </c>
      <c r="C406" s="71" t="s">
        <v>2620</v>
      </c>
      <c r="D406" s="72" t="s">
        <v>538</v>
      </c>
      <c r="E406" s="71" t="s">
        <v>2306</v>
      </c>
      <c r="F406" s="71" t="s">
        <v>2620</v>
      </c>
      <c r="G406" s="72" t="s">
        <v>2521</v>
      </c>
      <c r="H406" s="80" t="s">
        <v>2620</v>
      </c>
      <c r="I406" s="71" t="s">
        <v>1424</v>
      </c>
      <c r="J406" s="72" t="s">
        <v>170</v>
      </c>
      <c r="K406" s="71" t="s">
        <v>1821</v>
      </c>
      <c r="L406" s="77">
        <v>38.711610486891381</v>
      </c>
      <c r="M406" s="78" t="s">
        <v>1302</v>
      </c>
      <c r="N406" s="76" t="s">
        <v>1304</v>
      </c>
    </row>
    <row r="407" spans="2:14" x14ac:dyDescent="0.35">
      <c r="B407" s="91" t="s">
        <v>2522</v>
      </c>
      <c r="C407" s="71" t="s">
        <v>2620</v>
      </c>
      <c r="D407" s="72" t="s">
        <v>538</v>
      </c>
      <c r="E407" s="71" t="s">
        <v>2306</v>
      </c>
      <c r="F407" s="71" t="s">
        <v>2620</v>
      </c>
      <c r="G407" s="72" t="s">
        <v>2522</v>
      </c>
      <c r="H407" s="80" t="s">
        <v>2620</v>
      </c>
      <c r="I407" s="71" t="s">
        <v>1425</v>
      </c>
      <c r="J407" s="72" t="s">
        <v>170</v>
      </c>
      <c r="K407" s="71" t="s">
        <v>1821</v>
      </c>
      <c r="L407" s="77">
        <v>44.235955056179769</v>
      </c>
      <c r="M407" s="75" t="s">
        <v>1303</v>
      </c>
      <c r="N407" s="76" t="s">
        <v>1304</v>
      </c>
    </row>
    <row r="408" spans="2:14" x14ac:dyDescent="0.35">
      <c r="B408" s="91" t="s">
        <v>2523</v>
      </c>
      <c r="C408" s="71" t="s">
        <v>2620</v>
      </c>
      <c r="D408" s="72" t="s">
        <v>538</v>
      </c>
      <c r="E408" s="71" t="s">
        <v>2306</v>
      </c>
      <c r="F408" s="71" t="s">
        <v>2620</v>
      </c>
      <c r="G408" s="72" t="s">
        <v>2523</v>
      </c>
      <c r="H408" s="80" t="s">
        <v>2620</v>
      </c>
      <c r="I408" s="71" t="s">
        <v>1423</v>
      </c>
      <c r="J408" s="72" t="s">
        <v>173</v>
      </c>
      <c r="K408" s="71" t="s">
        <v>1821</v>
      </c>
      <c r="L408" s="77">
        <v>442.35955056179773</v>
      </c>
      <c r="M408" s="78" t="s">
        <v>1302</v>
      </c>
      <c r="N408" s="79" t="s">
        <v>4090</v>
      </c>
    </row>
    <row r="409" spans="2:14" x14ac:dyDescent="0.35">
      <c r="B409" s="91" t="s">
        <v>2524</v>
      </c>
      <c r="C409" s="71" t="s">
        <v>2621</v>
      </c>
      <c r="D409" s="72" t="s">
        <v>666</v>
      </c>
      <c r="E409" s="71" t="s">
        <v>257</v>
      </c>
      <c r="F409" s="71" t="s">
        <v>2621</v>
      </c>
      <c r="G409" s="72" t="s">
        <v>2524</v>
      </c>
      <c r="H409" s="80" t="s">
        <v>2621</v>
      </c>
      <c r="I409" s="71" t="s">
        <v>1424</v>
      </c>
      <c r="J409" s="72" t="s">
        <v>170</v>
      </c>
      <c r="K409" s="71" t="s">
        <v>1821</v>
      </c>
      <c r="L409" s="77">
        <v>96.658239700374523</v>
      </c>
      <c r="M409" s="78" t="s">
        <v>1302</v>
      </c>
      <c r="N409" s="76" t="s">
        <v>1304</v>
      </c>
    </row>
    <row r="410" spans="2:14" x14ac:dyDescent="0.35">
      <c r="B410" s="91" t="s">
        <v>2525</v>
      </c>
      <c r="C410" s="71" t="s">
        <v>2621</v>
      </c>
      <c r="D410" s="72" t="s">
        <v>666</v>
      </c>
      <c r="E410" s="71" t="s">
        <v>257</v>
      </c>
      <c r="F410" s="71" t="s">
        <v>2621</v>
      </c>
      <c r="G410" s="72" t="s">
        <v>2525</v>
      </c>
      <c r="H410" s="80" t="s">
        <v>2621</v>
      </c>
      <c r="I410" s="71" t="s">
        <v>1423</v>
      </c>
      <c r="J410" s="72" t="s">
        <v>173</v>
      </c>
      <c r="K410" s="71" t="s">
        <v>1821</v>
      </c>
      <c r="L410" s="77">
        <v>1104.6067415730338</v>
      </c>
      <c r="M410" s="78" t="s">
        <v>1302</v>
      </c>
      <c r="N410" s="79" t="s">
        <v>4090</v>
      </c>
    </row>
    <row r="411" spans="2:14" x14ac:dyDescent="0.35">
      <c r="B411" s="91" t="s">
        <v>2526</v>
      </c>
      <c r="C411" s="71" t="s">
        <v>2622</v>
      </c>
      <c r="D411" s="72" t="s">
        <v>1275</v>
      </c>
      <c r="E411" s="71" t="s">
        <v>297</v>
      </c>
      <c r="F411" s="71" t="s">
        <v>2622</v>
      </c>
      <c r="G411" s="72" t="s">
        <v>2526</v>
      </c>
      <c r="H411" s="80" t="s">
        <v>2622</v>
      </c>
      <c r="I411" s="71" t="s">
        <v>1424</v>
      </c>
      <c r="J411" s="72" t="s">
        <v>170</v>
      </c>
      <c r="K411" s="71" t="s">
        <v>1821</v>
      </c>
      <c r="L411" s="77">
        <v>103.061797752809</v>
      </c>
      <c r="M411" s="78" t="s">
        <v>1302</v>
      </c>
      <c r="N411" s="76" t="s">
        <v>1304</v>
      </c>
    </row>
    <row r="412" spans="2:14" x14ac:dyDescent="0.35">
      <c r="B412" s="91" t="s">
        <v>2527</v>
      </c>
      <c r="C412" s="71" t="s">
        <v>2622</v>
      </c>
      <c r="D412" s="72" t="s">
        <v>1275</v>
      </c>
      <c r="E412" s="71" t="s">
        <v>297</v>
      </c>
      <c r="F412" s="71" t="s">
        <v>2622</v>
      </c>
      <c r="G412" s="72" t="s">
        <v>2527</v>
      </c>
      <c r="H412" s="80" t="s">
        <v>2622</v>
      </c>
      <c r="I412" s="71" t="s">
        <v>1423</v>
      </c>
      <c r="J412" s="72" t="s">
        <v>173</v>
      </c>
      <c r="K412" s="71" t="s">
        <v>1821</v>
      </c>
      <c r="L412" s="77">
        <v>1177.9101123595503</v>
      </c>
      <c r="M412" s="78" t="s">
        <v>1302</v>
      </c>
      <c r="N412" s="79" t="s">
        <v>4090</v>
      </c>
    </row>
    <row r="413" spans="2:14" x14ac:dyDescent="0.35">
      <c r="B413" s="91" t="s">
        <v>2528</v>
      </c>
      <c r="C413" s="71" t="s">
        <v>2624</v>
      </c>
      <c r="D413" s="72" t="s">
        <v>2623</v>
      </c>
      <c r="E413" s="71" t="s">
        <v>36</v>
      </c>
      <c r="F413" s="71" t="s">
        <v>2797</v>
      </c>
      <c r="G413" s="72" t="s">
        <v>2528</v>
      </c>
      <c r="H413" s="80" t="s">
        <v>2624</v>
      </c>
      <c r="I413" s="71" t="s">
        <v>1424</v>
      </c>
      <c r="J413" s="72" t="s">
        <v>170</v>
      </c>
      <c r="K413" s="71" t="s">
        <v>1821</v>
      </c>
      <c r="L413" s="77">
        <v>2.8127340823970037</v>
      </c>
      <c r="M413" s="78" t="s">
        <v>1302</v>
      </c>
      <c r="N413" s="76" t="s">
        <v>1304</v>
      </c>
    </row>
    <row r="414" spans="2:14" x14ac:dyDescent="0.35">
      <c r="B414" s="91" t="s">
        <v>2529</v>
      </c>
      <c r="C414" s="71" t="s">
        <v>2624</v>
      </c>
      <c r="D414" s="72" t="s">
        <v>2623</v>
      </c>
      <c r="E414" s="71" t="s">
        <v>36</v>
      </c>
      <c r="F414" s="71" t="s">
        <v>2797</v>
      </c>
      <c r="G414" s="72" t="s">
        <v>2529</v>
      </c>
      <c r="H414" s="80" t="s">
        <v>2624</v>
      </c>
      <c r="I414" s="71" t="s">
        <v>1423</v>
      </c>
      <c r="J414" s="72" t="s">
        <v>173</v>
      </c>
      <c r="K414" s="71" t="s">
        <v>1821</v>
      </c>
      <c r="L414" s="77">
        <v>32.146067415730336</v>
      </c>
      <c r="M414" s="78" t="s">
        <v>1302</v>
      </c>
      <c r="N414" s="79" t="s">
        <v>4090</v>
      </c>
    </row>
    <row r="415" spans="2:14" x14ac:dyDescent="0.35">
      <c r="B415" s="91" t="s">
        <v>2530</v>
      </c>
      <c r="C415" s="71" t="s">
        <v>2625</v>
      </c>
      <c r="D415" s="72" t="s">
        <v>1976</v>
      </c>
      <c r="E415" s="71" t="s">
        <v>2306</v>
      </c>
      <c r="F415" s="71" t="s">
        <v>2625</v>
      </c>
      <c r="G415" s="72" t="s">
        <v>2530</v>
      </c>
      <c r="H415" s="80" t="s">
        <v>2625</v>
      </c>
      <c r="I415" s="71" t="s">
        <v>1424</v>
      </c>
      <c r="J415" s="72" t="s">
        <v>170</v>
      </c>
      <c r="K415" s="71" t="s">
        <v>1821</v>
      </c>
      <c r="L415" s="77">
        <v>38.711610486891381</v>
      </c>
      <c r="M415" s="78" t="s">
        <v>1302</v>
      </c>
      <c r="N415" s="76" t="s">
        <v>1304</v>
      </c>
    </row>
    <row r="416" spans="2:14" x14ac:dyDescent="0.35">
      <c r="B416" s="91" t="s">
        <v>2531</v>
      </c>
      <c r="C416" s="71" t="s">
        <v>2625</v>
      </c>
      <c r="D416" s="72" t="s">
        <v>1976</v>
      </c>
      <c r="E416" s="71" t="s">
        <v>2306</v>
      </c>
      <c r="F416" s="71" t="s">
        <v>2625</v>
      </c>
      <c r="G416" s="72" t="s">
        <v>2531</v>
      </c>
      <c r="H416" s="80" t="s">
        <v>2625</v>
      </c>
      <c r="I416" s="71" t="s">
        <v>1425</v>
      </c>
      <c r="J416" s="72" t="s">
        <v>170</v>
      </c>
      <c r="K416" s="71" t="s">
        <v>1821</v>
      </c>
      <c r="L416" s="77">
        <v>44.235955056179769</v>
      </c>
      <c r="M416" s="75" t="s">
        <v>1303</v>
      </c>
      <c r="N416" s="76" t="s">
        <v>1304</v>
      </c>
    </row>
    <row r="417" spans="2:14" x14ac:dyDescent="0.35">
      <c r="B417" s="91" t="s">
        <v>2532</v>
      </c>
      <c r="C417" s="71" t="s">
        <v>2625</v>
      </c>
      <c r="D417" s="72" t="s">
        <v>1976</v>
      </c>
      <c r="E417" s="71" t="s">
        <v>2306</v>
      </c>
      <c r="F417" s="71" t="s">
        <v>2625</v>
      </c>
      <c r="G417" s="72" t="s">
        <v>2532</v>
      </c>
      <c r="H417" s="80" t="s">
        <v>2625</v>
      </c>
      <c r="I417" s="71" t="s">
        <v>1423</v>
      </c>
      <c r="J417" s="72" t="s">
        <v>173</v>
      </c>
      <c r="K417" s="71" t="s">
        <v>1821</v>
      </c>
      <c r="L417" s="77">
        <v>442.35955056179773</v>
      </c>
      <c r="M417" s="78" t="s">
        <v>1302</v>
      </c>
      <c r="N417" s="79" t="s">
        <v>4090</v>
      </c>
    </row>
    <row r="418" spans="2:14" x14ac:dyDescent="0.35">
      <c r="B418" s="91" t="s">
        <v>2533</v>
      </c>
      <c r="C418" s="71" t="s">
        <v>2626</v>
      </c>
      <c r="D418" s="72" t="s">
        <v>1462</v>
      </c>
      <c r="E418" s="71" t="s">
        <v>307</v>
      </c>
      <c r="F418" s="71" t="s">
        <v>2626</v>
      </c>
      <c r="G418" s="72" t="s">
        <v>2533</v>
      </c>
      <c r="H418" s="80" t="s">
        <v>2626</v>
      </c>
      <c r="I418" s="71" t="s">
        <v>1424</v>
      </c>
      <c r="J418" s="72" t="s">
        <v>170</v>
      </c>
      <c r="K418" s="71" t="s">
        <v>1821</v>
      </c>
      <c r="L418" s="77">
        <v>144.92228464419475</v>
      </c>
      <c r="M418" s="78" t="s">
        <v>1302</v>
      </c>
      <c r="N418" s="76" t="s">
        <v>1304</v>
      </c>
    </row>
    <row r="419" spans="2:14" x14ac:dyDescent="0.35">
      <c r="B419" s="91" t="s">
        <v>2534</v>
      </c>
      <c r="C419" s="71" t="s">
        <v>2626</v>
      </c>
      <c r="D419" s="72" t="s">
        <v>1462</v>
      </c>
      <c r="E419" s="71" t="s">
        <v>307</v>
      </c>
      <c r="F419" s="71" t="s">
        <v>2626</v>
      </c>
      <c r="G419" s="72" t="s">
        <v>2534</v>
      </c>
      <c r="H419" s="80" t="s">
        <v>2626</v>
      </c>
      <c r="I419" s="71" t="s">
        <v>1425</v>
      </c>
      <c r="J419" s="72" t="s">
        <v>170</v>
      </c>
      <c r="K419" s="71" t="s">
        <v>1821</v>
      </c>
      <c r="L419" s="77">
        <v>165.62921348314606</v>
      </c>
      <c r="M419" s="75" t="s">
        <v>1303</v>
      </c>
      <c r="N419" s="76" t="s">
        <v>1304</v>
      </c>
    </row>
    <row r="420" spans="2:14" x14ac:dyDescent="0.35">
      <c r="B420" s="91" t="s">
        <v>2535</v>
      </c>
      <c r="C420" s="71" t="s">
        <v>2626</v>
      </c>
      <c r="D420" s="72" t="s">
        <v>1462</v>
      </c>
      <c r="E420" s="71" t="s">
        <v>307</v>
      </c>
      <c r="F420" s="71" t="s">
        <v>2626</v>
      </c>
      <c r="G420" s="72" t="s">
        <v>2535</v>
      </c>
      <c r="H420" s="80" t="s">
        <v>2626</v>
      </c>
      <c r="I420" s="71" t="s">
        <v>1423</v>
      </c>
      <c r="J420" s="72" t="s">
        <v>173</v>
      </c>
      <c r="K420" s="71" t="s">
        <v>1821</v>
      </c>
      <c r="L420" s="77">
        <v>1656.2808988764043</v>
      </c>
      <c r="M420" s="78" t="s">
        <v>1302</v>
      </c>
      <c r="N420" s="79" t="s">
        <v>4090</v>
      </c>
    </row>
    <row r="421" spans="2:14" x14ac:dyDescent="0.35">
      <c r="B421" s="91" t="s">
        <v>2536</v>
      </c>
      <c r="C421" s="71" t="s">
        <v>2627</v>
      </c>
      <c r="D421" s="72" t="s">
        <v>1462</v>
      </c>
      <c r="E421" s="71" t="s">
        <v>401</v>
      </c>
      <c r="F421" s="71" t="s">
        <v>2627</v>
      </c>
      <c r="G421" s="72" t="s">
        <v>2536</v>
      </c>
      <c r="H421" s="80" t="s">
        <v>2627</v>
      </c>
      <c r="I421" s="71" t="s">
        <v>1424</v>
      </c>
      <c r="J421" s="72" t="s">
        <v>170</v>
      </c>
      <c r="K421" s="71" t="s">
        <v>1821</v>
      </c>
      <c r="L421" s="77">
        <v>193.30524344569289</v>
      </c>
      <c r="M421" s="78" t="s">
        <v>1302</v>
      </c>
      <c r="N421" s="76" t="s">
        <v>1304</v>
      </c>
    </row>
    <row r="422" spans="2:14" x14ac:dyDescent="0.35">
      <c r="B422" s="91" t="s">
        <v>2537</v>
      </c>
      <c r="C422" s="71" t="s">
        <v>2627</v>
      </c>
      <c r="D422" s="72" t="s">
        <v>1462</v>
      </c>
      <c r="E422" s="71" t="s">
        <v>401</v>
      </c>
      <c r="F422" s="71" t="s">
        <v>2627</v>
      </c>
      <c r="G422" s="72" t="s">
        <v>2537</v>
      </c>
      <c r="H422" s="80" t="s">
        <v>2627</v>
      </c>
      <c r="I422" s="71" t="s">
        <v>1425</v>
      </c>
      <c r="J422" s="72" t="s">
        <v>170</v>
      </c>
      <c r="K422" s="71" t="s">
        <v>1821</v>
      </c>
      <c r="L422" s="77">
        <v>220.92134831460675</v>
      </c>
      <c r="M422" s="75" t="s">
        <v>1303</v>
      </c>
      <c r="N422" s="76" t="s">
        <v>1304</v>
      </c>
    </row>
    <row r="423" spans="2:14" x14ac:dyDescent="0.35">
      <c r="B423" s="91" t="s">
        <v>2538</v>
      </c>
      <c r="C423" s="71" t="s">
        <v>2627</v>
      </c>
      <c r="D423" s="72" t="s">
        <v>1462</v>
      </c>
      <c r="E423" s="71" t="s">
        <v>401</v>
      </c>
      <c r="F423" s="71" t="s">
        <v>2627</v>
      </c>
      <c r="G423" s="72" t="s">
        <v>2538</v>
      </c>
      <c r="H423" s="80" t="s">
        <v>2627</v>
      </c>
      <c r="I423" s="71" t="s">
        <v>1423</v>
      </c>
      <c r="J423" s="72" t="s">
        <v>173</v>
      </c>
      <c r="K423" s="71" t="s">
        <v>1821</v>
      </c>
      <c r="L423" s="77">
        <v>2209.2247191011238</v>
      </c>
      <c r="M423" s="78" t="s">
        <v>1302</v>
      </c>
      <c r="N423" s="79" t="s">
        <v>4090</v>
      </c>
    </row>
    <row r="424" spans="2:14" x14ac:dyDescent="0.35">
      <c r="B424" s="91" t="s">
        <v>2539</v>
      </c>
      <c r="C424" s="71" t="s">
        <v>2628</v>
      </c>
      <c r="D424" s="72" t="s">
        <v>1464</v>
      </c>
      <c r="E424" s="71" t="s">
        <v>307</v>
      </c>
      <c r="F424" s="71" t="s">
        <v>2628</v>
      </c>
      <c r="G424" s="72" t="s">
        <v>2539</v>
      </c>
      <c r="H424" s="80" t="s">
        <v>2628</v>
      </c>
      <c r="I424" s="71" t="s">
        <v>1424</v>
      </c>
      <c r="J424" s="72" t="s">
        <v>170</v>
      </c>
      <c r="K424" s="71" t="s">
        <v>1821</v>
      </c>
      <c r="L424" s="77">
        <v>4831.8970037453191</v>
      </c>
      <c r="M424" s="78" t="s">
        <v>1302</v>
      </c>
      <c r="N424" s="76" t="s">
        <v>1304</v>
      </c>
    </row>
    <row r="425" spans="2:14" x14ac:dyDescent="0.35">
      <c r="B425" s="91" t="s">
        <v>2540</v>
      </c>
      <c r="C425" s="71" t="s">
        <v>2628</v>
      </c>
      <c r="D425" s="72" t="s">
        <v>1464</v>
      </c>
      <c r="E425" s="71" t="s">
        <v>307</v>
      </c>
      <c r="F425" s="71" t="s">
        <v>2628</v>
      </c>
      <c r="G425" s="72" t="s">
        <v>2540</v>
      </c>
      <c r="H425" s="80" t="s">
        <v>2628</v>
      </c>
      <c r="I425" s="71" t="s">
        <v>1425</v>
      </c>
      <c r="J425" s="72" t="s">
        <v>170</v>
      </c>
      <c r="K425" s="71" t="s">
        <v>1821</v>
      </c>
      <c r="L425" s="77">
        <v>5522.1797752808989</v>
      </c>
      <c r="M425" s="75" t="s">
        <v>1303</v>
      </c>
      <c r="N425" s="76" t="s">
        <v>1304</v>
      </c>
    </row>
    <row r="426" spans="2:14" x14ac:dyDescent="0.35">
      <c r="B426" s="91" t="s">
        <v>2541</v>
      </c>
      <c r="C426" s="71" t="s">
        <v>2628</v>
      </c>
      <c r="D426" s="72" t="s">
        <v>1464</v>
      </c>
      <c r="E426" s="71" t="s">
        <v>307</v>
      </c>
      <c r="F426" s="71" t="s">
        <v>2628</v>
      </c>
      <c r="G426" s="72" t="s">
        <v>2541</v>
      </c>
      <c r="H426" s="80" t="s">
        <v>2628</v>
      </c>
      <c r="I426" s="71" t="s">
        <v>1423</v>
      </c>
      <c r="J426" s="72" t="s">
        <v>173</v>
      </c>
      <c r="K426" s="71" t="s">
        <v>1821</v>
      </c>
      <c r="L426" s="77">
        <v>55221.719101123599</v>
      </c>
      <c r="M426" s="78" t="s">
        <v>1302</v>
      </c>
      <c r="N426" s="79" t="s">
        <v>4090</v>
      </c>
    </row>
    <row r="427" spans="2:14" x14ac:dyDescent="0.35">
      <c r="B427" s="91" t="s">
        <v>2542</v>
      </c>
      <c r="C427" s="71" t="s">
        <v>2629</v>
      </c>
      <c r="D427" s="72" t="s">
        <v>1464</v>
      </c>
      <c r="E427" s="71" t="s">
        <v>401</v>
      </c>
      <c r="F427" s="71" t="s">
        <v>2629</v>
      </c>
      <c r="G427" s="72" t="s">
        <v>2542</v>
      </c>
      <c r="H427" s="80" t="s">
        <v>2629</v>
      </c>
      <c r="I427" s="71" t="s">
        <v>1424</v>
      </c>
      <c r="J427" s="72" t="s">
        <v>170</v>
      </c>
      <c r="K427" s="71" t="s">
        <v>1821</v>
      </c>
      <c r="L427" s="77">
        <v>6442.4990636704124</v>
      </c>
      <c r="M427" s="78" t="s">
        <v>1302</v>
      </c>
      <c r="N427" s="76" t="s">
        <v>1304</v>
      </c>
    </row>
    <row r="428" spans="2:14" x14ac:dyDescent="0.35">
      <c r="B428" s="91" t="s">
        <v>2543</v>
      </c>
      <c r="C428" s="71" t="s">
        <v>2629</v>
      </c>
      <c r="D428" s="72" t="s">
        <v>1464</v>
      </c>
      <c r="E428" s="71" t="s">
        <v>401</v>
      </c>
      <c r="F428" s="71" t="s">
        <v>2629</v>
      </c>
      <c r="G428" s="72" t="s">
        <v>2543</v>
      </c>
      <c r="H428" s="80" t="s">
        <v>2629</v>
      </c>
      <c r="I428" s="71" t="s">
        <v>1425</v>
      </c>
      <c r="J428" s="72" t="s">
        <v>170</v>
      </c>
      <c r="K428" s="71" t="s">
        <v>1821</v>
      </c>
      <c r="L428" s="77">
        <v>7362.8539325842694</v>
      </c>
      <c r="M428" s="75" t="s">
        <v>1303</v>
      </c>
      <c r="N428" s="76" t="s">
        <v>1304</v>
      </c>
    </row>
    <row r="429" spans="2:14" x14ac:dyDescent="0.35">
      <c r="B429" s="91" t="s">
        <v>2544</v>
      </c>
      <c r="C429" s="71" t="s">
        <v>2629</v>
      </c>
      <c r="D429" s="72" t="s">
        <v>1464</v>
      </c>
      <c r="E429" s="71" t="s">
        <v>401</v>
      </c>
      <c r="F429" s="71" t="s">
        <v>2629</v>
      </c>
      <c r="G429" s="72" t="s">
        <v>2544</v>
      </c>
      <c r="H429" s="80" t="s">
        <v>2629</v>
      </c>
      <c r="I429" s="71" t="s">
        <v>1423</v>
      </c>
      <c r="J429" s="72" t="s">
        <v>173</v>
      </c>
      <c r="K429" s="71" t="s">
        <v>1821</v>
      </c>
      <c r="L429" s="77">
        <v>73628.528089887637</v>
      </c>
      <c r="M429" s="78" t="s">
        <v>1302</v>
      </c>
      <c r="N429" s="79" t="s">
        <v>4090</v>
      </c>
    </row>
    <row r="430" spans="2:14" x14ac:dyDescent="0.35">
      <c r="B430" s="91" t="s">
        <v>2545</v>
      </c>
      <c r="C430" s="71" t="s">
        <v>2630</v>
      </c>
      <c r="D430" s="72" t="s">
        <v>753</v>
      </c>
      <c r="E430" s="71" t="s">
        <v>376</v>
      </c>
      <c r="F430" s="71" t="s">
        <v>2630</v>
      </c>
      <c r="G430" s="72" t="s">
        <v>2545</v>
      </c>
      <c r="H430" s="80" t="s">
        <v>2630</v>
      </c>
      <c r="I430" s="71" t="s">
        <v>1424</v>
      </c>
      <c r="J430" s="72" t="s">
        <v>170</v>
      </c>
      <c r="K430" s="71" t="s">
        <v>1821</v>
      </c>
      <c r="L430" s="77">
        <v>16.088014981273407</v>
      </c>
      <c r="M430" s="78" t="s">
        <v>1302</v>
      </c>
      <c r="N430" s="76" t="s">
        <v>1304</v>
      </c>
    </row>
    <row r="431" spans="2:14" x14ac:dyDescent="0.35">
      <c r="B431" s="91" t="s">
        <v>2546</v>
      </c>
      <c r="C431" s="71" t="s">
        <v>2630</v>
      </c>
      <c r="D431" s="72" t="s">
        <v>753</v>
      </c>
      <c r="E431" s="71" t="s">
        <v>376</v>
      </c>
      <c r="F431" s="71" t="s">
        <v>2630</v>
      </c>
      <c r="G431" s="72" t="s">
        <v>2546</v>
      </c>
      <c r="H431" s="80" t="s">
        <v>2630</v>
      </c>
      <c r="I431" s="71" t="s">
        <v>1425</v>
      </c>
      <c r="J431" s="72" t="s">
        <v>170</v>
      </c>
      <c r="K431" s="71" t="s">
        <v>1821</v>
      </c>
      <c r="L431" s="77">
        <v>18.382022471910112</v>
      </c>
      <c r="M431" s="75" t="s">
        <v>1303</v>
      </c>
      <c r="N431" s="76" t="s">
        <v>1304</v>
      </c>
    </row>
    <row r="432" spans="2:14" x14ac:dyDescent="0.35">
      <c r="B432" s="91" t="s">
        <v>2547</v>
      </c>
      <c r="C432" s="71" t="s">
        <v>2630</v>
      </c>
      <c r="D432" s="72" t="s">
        <v>753</v>
      </c>
      <c r="E432" s="71" t="s">
        <v>376</v>
      </c>
      <c r="F432" s="71" t="s">
        <v>2630</v>
      </c>
      <c r="G432" s="72" t="s">
        <v>2547</v>
      </c>
      <c r="H432" s="80" t="s">
        <v>2630</v>
      </c>
      <c r="I432" s="71" t="s">
        <v>1423</v>
      </c>
      <c r="J432" s="72" t="s">
        <v>173</v>
      </c>
      <c r="K432" s="71" t="s">
        <v>1821</v>
      </c>
      <c r="L432" s="77">
        <v>183.88764044943821</v>
      </c>
      <c r="M432" s="78" t="s">
        <v>1302</v>
      </c>
      <c r="N432" s="79" t="s">
        <v>4090</v>
      </c>
    </row>
    <row r="433" spans="2:14" x14ac:dyDescent="0.35">
      <c r="B433" s="91" t="s">
        <v>2548</v>
      </c>
      <c r="C433" s="71" t="s">
        <v>2631</v>
      </c>
      <c r="D433" s="72" t="s">
        <v>758</v>
      </c>
      <c r="E433" s="71" t="s">
        <v>396</v>
      </c>
      <c r="F433" s="71" t="s">
        <v>2631</v>
      </c>
      <c r="G433" s="72" t="s">
        <v>2548</v>
      </c>
      <c r="H433" s="80" t="s">
        <v>2631</v>
      </c>
      <c r="I433" s="71" t="s">
        <v>1424</v>
      </c>
      <c r="J433" s="72" t="s">
        <v>170</v>
      </c>
      <c r="K433" s="71" t="s">
        <v>1821</v>
      </c>
      <c r="L433" s="77">
        <v>8.1048689138576773</v>
      </c>
      <c r="M433" s="78" t="s">
        <v>1302</v>
      </c>
      <c r="N433" s="76" t="s">
        <v>1304</v>
      </c>
    </row>
    <row r="434" spans="2:14" x14ac:dyDescent="0.35">
      <c r="B434" s="91" t="s">
        <v>2549</v>
      </c>
      <c r="C434" s="71" t="s">
        <v>2631</v>
      </c>
      <c r="D434" s="72" t="s">
        <v>758</v>
      </c>
      <c r="E434" s="71" t="s">
        <v>396</v>
      </c>
      <c r="F434" s="71" t="s">
        <v>2631</v>
      </c>
      <c r="G434" s="72" t="s">
        <v>2549</v>
      </c>
      <c r="H434" s="80" t="s">
        <v>2631</v>
      </c>
      <c r="I434" s="71" t="s">
        <v>1425</v>
      </c>
      <c r="J434" s="72" t="s">
        <v>170</v>
      </c>
      <c r="K434" s="71" t="s">
        <v>1821</v>
      </c>
      <c r="L434" s="77">
        <v>9.2584269662921344</v>
      </c>
      <c r="M434" s="75" t="s">
        <v>1303</v>
      </c>
      <c r="N434" s="76" t="s">
        <v>1304</v>
      </c>
    </row>
    <row r="435" spans="2:14" x14ac:dyDescent="0.35">
      <c r="B435" s="91" t="s">
        <v>2550</v>
      </c>
      <c r="C435" s="71" t="s">
        <v>2631</v>
      </c>
      <c r="D435" s="72" t="s">
        <v>758</v>
      </c>
      <c r="E435" s="71" t="s">
        <v>396</v>
      </c>
      <c r="F435" s="71" t="s">
        <v>2631</v>
      </c>
      <c r="G435" s="72" t="s">
        <v>2550</v>
      </c>
      <c r="H435" s="80" t="s">
        <v>2631</v>
      </c>
      <c r="I435" s="71" t="s">
        <v>1423</v>
      </c>
      <c r="J435" s="72" t="s">
        <v>173</v>
      </c>
      <c r="K435" s="71" t="s">
        <v>1821</v>
      </c>
      <c r="L435" s="77">
        <v>92.584269662921358</v>
      </c>
      <c r="M435" s="78" t="s">
        <v>1302</v>
      </c>
      <c r="N435" s="79" t="s">
        <v>4090</v>
      </c>
    </row>
    <row r="436" spans="2:14" x14ac:dyDescent="0.35">
      <c r="B436" s="91" t="s">
        <v>2554</v>
      </c>
      <c r="C436" s="71" t="s">
        <v>2635</v>
      </c>
      <c r="D436" s="72" t="s">
        <v>795</v>
      </c>
      <c r="E436" s="71" t="s">
        <v>107</v>
      </c>
      <c r="F436" s="71" t="s">
        <v>2635</v>
      </c>
      <c r="G436" s="72" t="s">
        <v>2554</v>
      </c>
      <c r="H436" s="80" t="s">
        <v>2635</v>
      </c>
      <c r="I436" s="71" t="s">
        <v>1424</v>
      </c>
      <c r="J436" s="72" t="s">
        <v>170</v>
      </c>
      <c r="K436" s="71" t="s">
        <v>1821</v>
      </c>
      <c r="L436" s="77">
        <v>9.6713483146067425</v>
      </c>
      <c r="M436" s="78" t="s">
        <v>1302</v>
      </c>
      <c r="N436" s="76" t="s">
        <v>1304</v>
      </c>
    </row>
    <row r="437" spans="2:14" x14ac:dyDescent="0.35">
      <c r="B437" s="91" t="s">
        <v>2555</v>
      </c>
      <c r="C437" s="71" t="s">
        <v>2635</v>
      </c>
      <c r="D437" s="72" t="s">
        <v>795</v>
      </c>
      <c r="E437" s="71" t="s">
        <v>107</v>
      </c>
      <c r="F437" s="71" t="s">
        <v>2635</v>
      </c>
      <c r="G437" s="72" t="s">
        <v>2555</v>
      </c>
      <c r="H437" s="80" t="s">
        <v>2635</v>
      </c>
      <c r="I437" s="71" t="s">
        <v>1425</v>
      </c>
      <c r="J437" s="72" t="s">
        <v>170</v>
      </c>
      <c r="K437" s="71" t="s">
        <v>1821</v>
      </c>
      <c r="L437" s="77">
        <v>11.056179775280899</v>
      </c>
      <c r="M437" s="75" t="s">
        <v>1303</v>
      </c>
      <c r="N437" s="76" t="s">
        <v>1304</v>
      </c>
    </row>
    <row r="438" spans="2:14" x14ac:dyDescent="0.35">
      <c r="B438" s="91" t="s">
        <v>2556</v>
      </c>
      <c r="C438" s="71" t="s">
        <v>2635</v>
      </c>
      <c r="D438" s="72" t="s">
        <v>795</v>
      </c>
      <c r="E438" s="71" t="s">
        <v>107</v>
      </c>
      <c r="F438" s="71" t="s">
        <v>2635</v>
      </c>
      <c r="G438" s="72" t="s">
        <v>2556</v>
      </c>
      <c r="H438" s="80" t="s">
        <v>2635</v>
      </c>
      <c r="I438" s="71" t="s">
        <v>1423</v>
      </c>
      <c r="J438" s="72" t="s">
        <v>173</v>
      </c>
      <c r="K438" s="71" t="s">
        <v>1821</v>
      </c>
      <c r="L438" s="77">
        <v>110.59550561797754</v>
      </c>
      <c r="M438" s="78" t="s">
        <v>1302</v>
      </c>
      <c r="N438" s="79" t="s">
        <v>4090</v>
      </c>
    </row>
    <row r="439" spans="2:14" x14ac:dyDescent="0.35">
      <c r="B439" s="91" t="s">
        <v>2557</v>
      </c>
      <c r="C439" s="71" t="s">
        <v>2636</v>
      </c>
      <c r="D439" s="72" t="s">
        <v>800</v>
      </c>
      <c r="E439" s="71" t="s">
        <v>337</v>
      </c>
      <c r="F439" s="71" t="s">
        <v>2636</v>
      </c>
      <c r="G439" s="72" t="s">
        <v>2557</v>
      </c>
      <c r="H439" s="80" t="s">
        <v>2636</v>
      </c>
      <c r="I439" s="71" t="s">
        <v>1424</v>
      </c>
      <c r="J439" s="72" t="s">
        <v>170</v>
      </c>
      <c r="K439" s="71" t="s">
        <v>1821</v>
      </c>
      <c r="L439" s="77">
        <v>579.8071161048689</v>
      </c>
      <c r="M439" s="78" t="s">
        <v>1302</v>
      </c>
      <c r="N439" s="76" t="s">
        <v>1304</v>
      </c>
    </row>
    <row r="440" spans="2:14" x14ac:dyDescent="0.35">
      <c r="B440" s="91" t="s">
        <v>2558</v>
      </c>
      <c r="C440" s="71" t="s">
        <v>2636</v>
      </c>
      <c r="D440" s="72" t="s">
        <v>800</v>
      </c>
      <c r="E440" s="71" t="s">
        <v>337</v>
      </c>
      <c r="F440" s="71" t="s">
        <v>2636</v>
      </c>
      <c r="G440" s="72" t="s">
        <v>2558</v>
      </c>
      <c r="H440" s="80" t="s">
        <v>2636</v>
      </c>
      <c r="I440" s="71" t="s">
        <v>1425</v>
      </c>
      <c r="J440" s="72" t="s">
        <v>170</v>
      </c>
      <c r="K440" s="71" t="s">
        <v>1821</v>
      </c>
      <c r="L440" s="77">
        <v>662.64044943820227</v>
      </c>
      <c r="M440" s="75" t="s">
        <v>1303</v>
      </c>
      <c r="N440" s="76" t="s">
        <v>1304</v>
      </c>
    </row>
    <row r="441" spans="2:14" x14ac:dyDescent="0.35">
      <c r="B441" s="91" t="s">
        <v>2559</v>
      </c>
      <c r="C441" s="71" t="s">
        <v>2636</v>
      </c>
      <c r="D441" s="72" t="s">
        <v>800</v>
      </c>
      <c r="E441" s="71" t="s">
        <v>337</v>
      </c>
      <c r="F441" s="71" t="s">
        <v>2636</v>
      </c>
      <c r="G441" s="72" t="s">
        <v>2559</v>
      </c>
      <c r="H441" s="80" t="s">
        <v>2636</v>
      </c>
      <c r="I441" s="71" t="s">
        <v>1423</v>
      </c>
      <c r="J441" s="72" t="s">
        <v>173</v>
      </c>
      <c r="K441" s="71" t="s">
        <v>1821</v>
      </c>
      <c r="L441" s="77">
        <v>6626.4044943820227</v>
      </c>
      <c r="M441" s="78" t="s">
        <v>1302</v>
      </c>
      <c r="N441" s="79" t="s">
        <v>4090</v>
      </c>
    </row>
    <row r="442" spans="2:14" x14ac:dyDescent="0.35">
      <c r="B442" s="91" t="s">
        <v>2560</v>
      </c>
      <c r="C442" s="71" t="s">
        <v>2637</v>
      </c>
      <c r="D442" s="72" t="s">
        <v>805</v>
      </c>
      <c r="E442" s="71" t="s">
        <v>352</v>
      </c>
      <c r="F442" s="71" t="s">
        <v>2798</v>
      </c>
      <c r="G442" s="72" t="s">
        <v>2560</v>
      </c>
      <c r="H442" s="80" t="s">
        <v>2637</v>
      </c>
      <c r="I442" s="71" t="s">
        <v>1424</v>
      </c>
      <c r="J442" s="72" t="s">
        <v>170</v>
      </c>
      <c r="K442" s="71" t="s">
        <v>1821</v>
      </c>
      <c r="L442" s="77">
        <v>4.8352059925093629</v>
      </c>
      <c r="M442" s="78" t="s">
        <v>1302</v>
      </c>
      <c r="N442" s="76" t="s">
        <v>1304</v>
      </c>
    </row>
    <row r="443" spans="2:14" x14ac:dyDescent="0.35">
      <c r="B443" s="91" t="s">
        <v>2561</v>
      </c>
      <c r="C443" s="71" t="s">
        <v>2637</v>
      </c>
      <c r="D443" s="72" t="s">
        <v>805</v>
      </c>
      <c r="E443" s="71" t="s">
        <v>352</v>
      </c>
      <c r="F443" s="71" t="s">
        <v>2798</v>
      </c>
      <c r="G443" s="72" t="s">
        <v>2561</v>
      </c>
      <c r="H443" s="80" t="s">
        <v>2637</v>
      </c>
      <c r="I443" s="71" t="s">
        <v>1425</v>
      </c>
      <c r="J443" s="72" t="s">
        <v>170</v>
      </c>
      <c r="K443" s="71" t="s">
        <v>1821</v>
      </c>
      <c r="L443" s="77">
        <v>5.5393258426966288</v>
      </c>
      <c r="M443" s="75" t="s">
        <v>1303</v>
      </c>
      <c r="N443" s="76" t="s">
        <v>1304</v>
      </c>
    </row>
    <row r="444" spans="2:14" x14ac:dyDescent="0.35">
      <c r="B444" s="91" t="s">
        <v>2562</v>
      </c>
      <c r="C444" s="71" t="s">
        <v>2637</v>
      </c>
      <c r="D444" s="72" t="s">
        <v>805</v>
      </c>
      <c r="E444" s="71" t="s">
        <v>352</v>
      </c>
      <c r="F444" s="71" t="s">
        <v>2798</v>
      </c>
      <c r="G444" s="72" t="s">
        <v>2562</v>
      </c>
      <c r="H444" s="80" t="s">
        <v>2637</v>
      </c>
      <c r="I444" s="71" t="s">
        <v>1423</v>
      </c>
      <c r="J444" s="72" t="s">
        <v>173</v>
      </c>
      <c r="K444" s="71" t="s">
        <v>1821</v>
      </c>
      <c r="L444" s="77">
        <v>55.292134831460672</v>
      </c>
      <c r="M444" s="78" t="s">
        <v>1302</v>
      </c>
      <c r="N444" s="79" t="s">
        <v>4090</v>
      </c>
    </row>
    <row r="445" spans="2:14" x14ac:dyDescent="0.35">
      <c r="B445" s="91" t="s">
        <v>2563</v>
      </c>
      <c r="C445" s="71" t="s">
        <v>2638</v>
      </c>
      <c r="D445" s="72" t="s">
        <v>815</v>
      </c>
      <c r="E445" s="71" t="s">
        <v>108</v>
      </c>
      <c r="F445" s="71" t="s">
        <v>2638</v>
      </c>
      <c r="G445" s="72" t="s">
        <v>2563</v>
      </c>
      <c r="H445" s="80" t="s">
        <v>2638</v>
      </c>
      <c r="I445" s="71" t="s">
        <v>1424</v>
      </c>
      <c r="J445" s="72" t="s">
        <v>170</v>
      </c>
      <c r="K445" s="71" t="s">
        <v>1821</v>
      </c>
      <c r="L445" s="77">
        <v>6.416666666666667</v>
      </c>
      <c r="M445" s="78" t="s">
        <v>1302</v>
      </c>
      <c r="N445" s="76" t="s">
        <v>1304</v>
      </c>
    </row>
    <row r="446" spans="2:14" x14ac:dyDescent="0.35">
      <c r="B446" s="91" t="s">
        <v>2564</v>
      </c>
      <c r="C446" s="71" t="s">
        <v>2638</v>
      </c>
      <c r="D446" s="72" t="s">
        <v>815</v>
      </c>
      <c r="E446" s="71" t="s">
        <v>108</v>
      </c>
      <c r="F446" s="71" t="s">
        <v>2638</v>
      </c>
      <c r="G446" s="72" t="s">
        <v>2564</v>
      </c>
      <c r="H446" s="80" t="s">
        <v>2638</v>
      </c>
      <c r="I446" s="71" t="s">
        <v>1425</v>
      </c>
      <c r="J446" s="72" t="s">
        <v>170</v>
      </c>
      <c r="K446" s="71" t="s">
        <v>1821</v>
      </c>
      <c r="L446" s="77">
        <v>7.3258426966292127</v>
      </c>
      <c r="M446" s="75" t="s">
        <v>1303</v>
      </c>
      <c r="N446" s="76" t="s">
        <v>1304</v>
      </c>
    </row>
    <row r="447" spans="2:14" x14ac:dyDescent="0.35">
      <c r="B447" s="91" t="s">
        <v>2565</v>
      </c>
      <c r="C447" s="71" t="s">
        <v>2638</v>
      </c>
      <c r="D447" s="72" t="s">
        <v>815</v>
      </c>
      <c r="E447" s="71" t="s">
        <v>108</v>
      </c>
      <c r="F447" s="71" t="s">
        <v>2638</v>
      </c>
      <c r="G447" s="72" t="s">
        <v>2565</v>
      </c>
      <c r="H447" s="80" t="s">
        <v>2638</v>
      </c>
      <c r="I447" s="71" t="s">
        <v>1423</v>
      </c>
      <c r="J447" s="72" t="s">
        <v>173</v>
      </c>
      <c r="K447" s="71" t="s">
        <v>1821</v>
      </c>
      <c r="L447" s="77">
        <v>73.303370786516851</v>
      </c>
      <c r="M447" s="78" t="s">
        <v>1302</v>
      </c>
      <c r="N447" s="79" t="s">
        <v>4090</v>
      </c>
    </row>
    <row r="448" spans="2:14" x14ac:dyDescent="0.35">
      <c r="B448" s="91" t="s">
        <v>4320</v>
      </c>
      <c r="C448" s="71" t="s">
        <v>2647</v>
      </c>
      <c r="D448" s="72" t="s">
        <v>1297</v>
      </c>
      <c r="E448" s="71" t="s">
        <v>4231</v>
      </c>
      <c r="F448" s="71" t="s">
        <v>4323</v>
      </c>
      <c r="G448" s="72" t="s">
        <v>2641</v>
      </c>
      <c r="H448" s="80" t="s">
        <v>2647</v>
      </c>
      <c r="I448" s="71" t="s">
        <v>1425</v>
      </c>
      <c r="J448" s="72" t="s">
        <v>170</v>
      </c>
      <c r="K448" s="71" t="s">
        <v>1821</v>
      </c>
      <c r="L448" s="77">
        <v>14.786516853932584</v>
      </c>
      <c r="M448" s="75" t="s">
        <v>1303</v>
      </c>
      <c r="N448" s="76" t="s">
        <v>1304</v>
      </c>
    </row>
    <row r="449" spans="2:14" x14ac:dyDescent="0.35">
      <c r="B449" s="91" t="s">
        <v>4322</v>
      </c>
      <c r="C449" s="71" t="s">
        <v>2647</v>
      </c>
      <c r="D449" s="72" t="s">
        <v>1297</v>
      </c>
      <c r="E449" s="71" t="s">
        <v>4231</v>
      </c>
      <c r="F449" s="71" t="s">
        <v>4323</v>
      </c>
      <c r="G449" s="72" t="s">
        <v>2642</v>
      </c>
      <c r="H449" s="86" t="s">
        <v>2647</v>
      </c>
      <c r="I449" s="71" t="s">
        <v>1423</v>
      </c>
      <c r="J449" s="72" t="s">
        <v>173</v>
      </c>
      <c r="K449" s="71" t="s">
        <v>1821</v>
      </c>
      <c r="L449" s="77">
        <v>147.87640449438203</v>
      </c>
      <c r="M449" s="78" t="s">
        <v>1302</v>
      </c>
      <c r="N449" s="79" t="s">
        <v>4090</v>
      </c>
    </row>
    <row r="450" spans="2:14" x14ac:dyDescent="0.35">
      <c r="B450" s="91" t="s">
        <v>4321</v>
      </c>
      <c r="C450" s="71" t="s">
        <v>2647</v>
      </c>
      <c r="D450" s="72" t="s">
        <v>1297</v>
      </c>
      <c r="E450" s="71" t="s">
        <v>4231</v>
      </c>
      <c r="F450" s="71" t="s">
        <v>4323</v>
      </c>
      <c r="G450" s="72" t="s">
        <v>2643</v>
      </c>
      <c r="H450" s="86" t="s">
        <v>2647</v>
      </c>
      <c r="I450" s="71" t="s">
        <v>1424</v>
      </c>
      <c r="J450" s="72" t="s">
        <v>170</v>
      </c>
      <c r="K450" s="71" t="s">
        <v>1821</v>
      </c>
      <c r="L450" s="77">
        <v>12.940074906367039</v>
      </c>
      <c r="M450" s="78" t="s">
        <v>1302</v>
      </c>
      <c r="N450" s="76" t="s">
        <v>1304</v>
      </c>
    </row>
    <row r="451" spans="2:14" x14ac:dyDescent="0.35">
      <c r="B451" s="91" t="s">
        <v>4325</v>
      </c>
      <c r="C451" s="71" t="s">
        <v>2648</v>
      </c>
      <c r="D451" s="72" t="s">
        <v>1297</v>
      </c>
      <c r="E451" s="71" t="s">
        <v>4326</v>
      </c>
      <c r="F451" s="71" t="s">
        <v>4324</v>
      </c>
      <c r="G451" s="72" t="s">
        <v>2644</v>
      </c>
      <c r="H451" s="86" t="s">
        <v>2648</v>
      </c>
      <c r="I451" s="71" t="s">
        <v>1425</v>
      </c>
      <c r="J451" s="72" t="s">
        <v>170</v>
      </c>
      <c r="K451" s="71" t="s">
        <v>1821</v>
      </c>
      <c r="L451" s="77">
        <v>11.056179775280899</v>
      </c>
      <c r="M451" s="75" t="s">
        <v>1303</v>
      </c>
      <c r="N451" s="76" t="s">
        <v>1304</v>
      </c>
    </row>
    <row r="452" spans="2:14" x14ac:dyDescent="0.35">
      <c r="B452" s="91" t="s">
        <v>4328</v>
      </c>
      <c r="C452" s="71" t="s">
        <v>2648</v>
      </c>
      <c r="D452" s="72" t="s">
        <v>1297</v>
      </c>
      <c r="E452" s="71" t="s">
        <v>4326</v>
      </c>
      <c r="F452" s="71" t="s">
        <v>4324</v>
      </c>
      <c r="G452" s="72" t="s">
        <v>2645</v>
      </c>
      <c r="H452" s="86" t="s">
        <v>2648</v>
      </c>
      <c r="I452" s="71" t="s">
        <v>1423</v>
      </c>
      <c r="J452" s="72" t="s">
        <v>173</v>
      </c>
      <c r="K452" s="71" t="s">
        <v>1821</v>
      </c>
      <c r="L452" s="77">
        <v>110.59550561797754</v>
      </c>
      <c r="M452" s="78" t="s">
        <v>1302</v>
      </c>
      <c r="N452" s="79" t="s">
        <v>4090</v>
      </c>
    </row>
    <row r="453" spans="2:14" x14ac:dyDescent="0.35">
      <c r="B453" s="91" t="s">
        <v>4327</v>
      </c>
      <c r="C453" s="71" t="s">
        <v>2648</v>
      </c>
      <c r="D453" s="72" t="s">
        <v>1297</v>
      </c>
      <c r="E453" s="71" t="s">
        <v>4326</v>
      </c>
      <c r="F453" s="71" t="s">
        <v>4324</v>
      </c>
      <c r="G453" s="72" t="s">
        <v>2646</v>
      </c>
      <c r="H453" s="86" t="s">
        <v>2648</v>
      </c>
      <c r="I453" s="71" t="s">
        <v>1424</v>
      </c>
      <c r="J453" s="72" t="s">
        <v>170</v>
      </c>
      <c r="K453" s="71" t="s">
        <v>1821</v>
      </c>
      <c r="L453" s="77">
        <v>9.6713483146067425</v>
      </c>
      <c r="M453" s="78" t="s">
        <v>1302</v>
      </c>
      <c r="N453" s="76" t="s">
        <v>1304</v>
      </c>
    </row>
    <row r="454" spans="2:14" x14ac:dyDescent="0.35">
      <c r="B454" s="91" t="s">
        <v>3075</v>
      </c>
      <c r="C454" s="71"/>
      <c r="D454" s="72" t="s">
        <v>167</v>
      </c>
      <c r="E454" s="71" t="s">
        <v>36</v>
      </c>
      <c r="F454" s="71" t="s">
        <v>3862</v>
      </c>
      <c r="G454" s="72" t="s">
        <v>3075</v>
      </c>
      <c r="H454" s="80"/>
      <c r="I454" s="71" t="s">
        <v>1425</v>
      </c>
      <c r="J454" s="72" t="s">
        <v>170</v>
      </c>
      <c r="K454" s="71" t="s">
        <v>1821</v>
      </c>
      <c r="L454" s="77">
        <v>14.786516853932584</v>
      </c>
      <c r="M454" s="75" t="s">
        <v>1303</v>
      </c>
      <c r="N454" s="76" t="s">
        <v>1304</v>
      </c>
    </row>
    <row r="455" spans="2:14" x14ac:dyDescent="0.35">
      <c r="B455" s="91" t="s">
        <v>3076</v>
      </c>
      <c r="C455" s="71"/>
      <c r="D455" s="72" t="s">
        <v>167</v>
      </c>
      <c r="E455" s="71" t="s">
        <v>36</v>
      </c>
      <c r="F455" s="71" t="s">
        <v>3862</v>
      </c>
      <c r="G455" s="72" t="s">
        <v>3076</v>
      </c>
      <c r="H455" s="86"/>
      <c r="I455" s="71" t="s">
        <v>1424</v>
      </c>
      <c r="J455" s="72" t="s">
        <v>170</v>
      </c>
      <c r="K455" s="71" t="s">
        <v>1821</v>
      </c>
      <c r="L455" s="77">
        <v>12.940074906367039</v>
      </c>
      <c r="M455" s="78" t="s">
        <v>1302</v>
      </c>
      <c r="N455" s="76" t="s">
        <v>1304</v>
      </c>
    </row>
    <row r="456" spans="2:14" x14ac:dyDescent="0.35">
      <c r="B456" s="91" t="s">
        <v>3077</v>
      </c>
      <c r="C456" s="71"/>
      <c r="D456" s="72" t="s">
        <v>167</v>
      </c>
      <c r="E456" s="71" t="s">
        <v>36</v>
      </c>
      <c r="F456" s="71" t="s">
        <v>3862</v>
      </c>
      <c r="G456" s="72" t="s">
        <v>3077</v>
      </c>
      <c r="H456" s="86"/>
      <c r="I456" s="71" t="s">
        <v>1423</v>
      </c>
      <c r="J456" s="72" t="s">
        <v>173</v>
      </c>
      <c r="K456" s="71" t="s">
        <v>1821</v>
      </c>
      <c r="L456" s="77">
        <v>147.87640449438203</v>
      </c>
      <c r="M456" s="78" t="s">
        <v>1302</v>
      </c>
      <c r="N456" s="79" t="s">
        <v>4090</v>
      </c>
    </row>
    <row r="457" spans="2:14" x14ac:dyDescent="0.35">
      <c r="B457" s="91" t="s">
        <v>3078</v>
      </c>
      <c r="C457" s="71"/>
      <c r="D457" s="72" t="s">
        <v>1776</v>
      </c>
      <c r="E457" s="71" t="s">
        <v>312</v>
      </c>
      <c r="F457" s="71" t="s">
        <v>2779</v>
      </c>
      <c r="G457" s="72" t="s">
        <v>3078</v>
      </c>
      <c r="H457" s="80"/>
      <c r="I457" s="71" t="s">
        <v>1424</v>
      </c>
      <c r="J457" s="72" t="s">
        <v>170</v>
      </c>
      <c r="K457" s="71" t="s">
        <v>1821</v>
      </c>
      <c r="L457" s="77">
        <v>1973.0196629213481</v>
      </c>
      <c r="M457" s="78" t="s">
        <v>1302</v>
      </c>
      <c r="N457" s="76" t="s">
        <v>1304</v>
      </c>
    </row>
    <row r="458" spans="2:14" x14ac:dyDescent="0.35">
      <c r="B458" s="91" t="s">
        <v>3079</v>
      </c>
      <c r="C458" s="71"/>
      <c r="D458" s="72" t="s">
        <v>1776</v>
      </c>
      <c r="E458" s="71" t="s">
        <v>312</v>
      </c>
      <c r="F458" s="71" t="s">
        <v>2779</v>
      </c>
      <c r="G458" s="72" t="s">
        <v>3079</v>
      </c>
      <c r="H458" s="86"/>
      <c r="I458" s="71" t="s">
        <v>1425</v>
      </c>
      <c r="J458" s="72" t="s">
        <v>170</v>
      </c>
      <c r="K458" s="71" t="s">
        <v>1821</v>
      </c>
      <c r="L458" s="77">
        <v>2254.8764044943819</v>
      </c>
      <c r="M458" s="75" t="s">
        <v>1303</v>
      </c>
      <c r="N458" s="76" t="s">
        <v>1304</v>
      </c>
    </row>
    <row r="459" spans="2:14" x14ac:dyDescent="0.35">
      <c r="B459" s="91" t="s">
        <v>3080</v>
      </c>
      <c r="C459" s="71"/>
      <c r="D459" s="72" t="s">
        <v>1776</v>
      </c>
      <c r="E459" s="71" t="s">
        <v>312</v>
      </c>
      <c r="F459" s="71" t="s">
        <v>2779</v>
      </c>
      <c r="G459" s="72" t="s">
        <v>3080</v>
      </c>
      <c r="H459" s="86"/>
      <c r="I459" s="71" t="s">
        <v>1423</v>
      </c>
      <c r="J459" s="72" t="s">
        <v>173</v>
      </c>
      <c r="K459" s="71" t="s">
        <v>1821</v>
      </c>
      <c r="L459" s="77">
        <v>22548.786516853932</v>
      </c>
      <c r="M459" s="78" t="s">
        <v>1302</v>
      </c>
      <c r="N459" s="79" t="s">
        <v>4090</v>
      </c>
    </row>
    <row r="460" spans="2:14" x14ac:dyDescent="0.35">
      <c r="B460" s="91" t="s">
        <v>3081</v>
      </c>
      <c r="C460" s="71"/>
      <c r="D460" s="72" t="s">
        <v>218</v>
      </c>
      <c r="E460" s="71" t="s">
        <v>307</v>
      </c>
      <c r="F460" s="71" t="s">
        <v>2568</v>
      </c>
      <c r="G460" s="72" t="s">
        <v>3081</v>
      </c>
      <c r="H460" s="86"/>
      <c r="I460" s="71" t="s">
        <v>1423</v>
      </c>
      <c r="J460" s="72" t="s">
        <v>173</v>
      </c>
      <c r="K460" s="71" t="s">
        <v>1821</v>
      </c>
      <c r="L460" s="77">
        <v>4509.7640449438204</v>
      </c>
      <c r="M460" s="78" t="s">
        <v>1302</v>
      </c>
      <c r="N460" s="79" t="s">
        <v>4090</v>
      </c>
    </row>
    <row r="461" spans="2:14" x14ac:dyDescent="0.35">
      <c r="B461" s="91" t="s">
        <v>3082</v>
      </c>
      <c r="C461" s="71"/>
      <c r="D461" s="72" t="s">
        <v>218</v>
      </c>
      <c r="E461" s="71" t="s">
        <v>307</v>
      </c>
      <c r="F461" s="71" t="s">
        <v>2568</v>
      </c>
      <c r="G461" s="72" t="s">
        <v>3082</v>
      </c>
      <c r="H461" s="86"/>
      <c r="I461" s="71" t="s">
        <v>1424</v>
      </c>
      <c r="J461" s="72" t="s">
        <v>170</v>
      </c>
      <c r="K461" s="71" t="s">
        <v>1821</v>
      </c>
      <c r="L461" s="77">
        <v>394.60674157303362</v>
      </c>
      <c r="M461" s="78" t="s">
        <v>1302</v>
      </c>
      <c r="N461" s="76" t="s">
        <v>1304</v>
      </c>
    </row>
    <row r="462" spans="2:14" x14ac:dyDescent="0.35">
      <c r="B462" s="91" t="s">
        <v>3083</v>
      </c>
      <c r="C462" s="71"/>
      <c r="D462" s="72" t="s">
        <v>218</v>
      </c>
      <c r="E462" s="71" t="s">
        <v>307</v>
      </c>
      <c r="F462" s="71" t="s">
        <v>2568</v>
      </c>
      <c r="G462" s="72" t="s">
        <v>3083</v>
      </c>
      <c r="H462" s="86"/>
      <c r="I462" s="71" t="s">
        <v>1425</v>
      </c>
      <c r="J462" s="72" t="s">
        <v>170</v>
      </c>
      <c r="K462" s="71" t="s">
        <v>1821</v>
      </c>
      <c r="L462" s="77">
        <v>450.96629213483146</v>
      </c>
      <c r="M462" s="75" t="s">
        <v>1303</v>
      </c>
      <c r="N462" s="76" t="s">
        <v>1304</v>
      </c>
    </row>
    <row r="463" spans="2:14" x14ac:dyDescent="0.35">
      <c r="B463" s="91" t="s">
        <v>3084</v>
      </c>
      <c r="C463" s="71"/>
      <c r="D463" s="72" t="s">
        <v>223</v>
      </c>
      <c r="E463" s="71" t="s">
        <v>29</v>
      </c>
      <c r="F463" s="71" t="s">
        <v>1839</v>
      </c>
      <c r="G463" s="72" t="s">
        <v>3084</v>
      </c>
      <c r="H463" s="86"/>
      <c r="I463" s="71" t="s">
        <v>1424</v>
      </c>
      <c r="J463" s="72" t="s">
        <v>170</v>
      </c>
      <c r="K463" s="71" t="s">
        <v>1821</v>
      </c>
      <c r="L463" s="77">
        <v>930.08895131086138</v>
      </c>
      <c r="M463" s="78" t="s">
        <v>1302</v>
      </c>
      <c r="N463" s="76" t="s">
        <v>1304</v>
      </c>
    </row>
    <row r="464" spans="2:14" x14ac:dyDescent="0.35">
      <c r="B464" s="91" t="s">
        <v>3085</v>
      </c>
      <c r="C464" s="71"/>
      <c r="D464" s="72" t="s">
        <v>223</v>
      </c>
      <c r="E464" s="71" t="s">
        <v>29</v>
      </c>
      <c r="F464" s="71" t="s">
        <v>1839</v>
      </c>
      <c r="G464" s="72" t="s">
        <v>3085</v>
      </c>
      <c r="H464" s="86"/>
      <c r="I464" s="71" t="s">
        <v>1423</v>
      </c>
      <c r="J464" s="72" t="s">
        <v>173</v>
      </c>
      <c r="K464" s="71" t="s">
        <v>1821</v>
      </c>
      <c r="L464" s="77">
        <v>10629.662921348314</v>
      </c>
      <c r="M464" s="78" t="s">
        <v>1302</v>
      </c>
      <c r="N464" s="79" t="s">
        <v>4090</v>
      </c>
    </row>
    <row r="465" spans="2:14" x14ac:dyDescent="0.35">
      <c r="B465" s="91" t="s">
        <v>3086</v>
      </c>
      <c r="C465" s="71"/>
      <c r="D465" s="72" t="s">
        <v>223</v>
      </c>
      <c r="E465" s="71" t="s">
        <v>29</v>
      </c>
      <c r="F465" s="71" t="s">
        <v>1839</v>
      </c>
      <c r="G465" s="72" t="s">
        <v>3086</v>
      </c>
      <c r="H465" s="86"/>
      <c r="I465" s="71" t="s">
        <v>1425</v>
      </c>
      <c r="J465" s="72" t="s">
        <v>170</v>
      </c>
      <c r="K465" s="71" t="s">
        <v>1821</v>
      </c>
      <c r="L465" s="77">
        <v>1062.9775280898875</v>
      </c>
      <c r="M465" s="75" t="s">
        <v>1303</v>
      </c>
      <c r="N465" s="76" t="s">
        <v>1304</v>
      </c>
    </row>
    <row r="466" spans="2:14" x14ac:dyDescent="0.35">
      <c r="B466" s="91" t="s">
        <v>3087</v>
      </c>
      <c r="C466" s="71"/>
      <c r="D466" s="72" t="s">
        <v>228</v>
      </c>
      <c r="E466" s="71" t="s">
        <v>401</v>
      </c>
      <c r="F466" s="71" t="s">
        <v>2291</v>
      </c>
      <c r="G466" s="72" t="s">
        <v>3087</v>
      </c>
      <c r="H466" s="86"/>
      <c r="I466" s="71" t="s">
        <v>1425</v>
      </c>
      <c r="J466" s="72" t="s">
        <v>170</v>
      </c>
      <c r="K466" s="71" t="s">
        <v>1821</v>
      </c>
      <c r="L466" s="77">
        <v>17.674157303370787</v>
      </c>
      <c r="M466" s="75" t="s">
        <v>1303</v>
      </c>
      <c r="N466" s="76" t="s">
        <v>1304</v>
      </c>
    </row>
    <row r="467" spans="2:14" x14ac:dyDescent="0.35">
      <c r="B467" s="91" t="s">
        <v>3088</v>
      </c>
      <c r="C467" s="71"/>
      <c r="D467" s="72" t="s">
        <v>228</v>
      </c>
      <c r="E467" s="71" t="s">
        <v>396</v>
      </c>
      <c r="F467" s="71" t="s">
        <v>3863</v>
      </c>
      <c r="G467" s="72" t="s">
        <v>3088</v>
      </c>
      <c r="H467" s="86"/>
      <c r="I467" s="71" t="s">
        <v>1425</v>
      </c>
      <c r="J467" s="72" t="s">
        <v>170</v>
      </c>
      <c r="K467" s="71" t="s">
        <v>1821</v>
      </c>
      <c r="L467" s="77">
        <v>1771.7191011235955</v>
      </c>
      <c r="M467" s="75" t="s">
        <v>1303</v>
      </c>
      <c r="N467" s="76" t="s">
        <v>1304</v>
      </c>
    </row>
    <row r="468" spans="2:14" x14ac:dyDescent="0.35">
      <c r="B468" s="91" t="s">
        <v>3089</v>
      </c>
      <c r="C468" s="71"/>
      <c r="D468" s="72" t="s">
        <v>228</v>
      </c>
      <c r="E468" s="71" t="s">
        <v>401</v>
      </c>
      <c r="F468" s="71" t="s">
        <v>2291</v>
      </c>
      <c r="G468" s="72" t="s">
        <v>3089</v>
      </c>
      <c r="H468" s="86"/>
      <c r="I468" s="71" t="s">
        <v>1424</v>
      </c>
      <c r="J468" s="72" t="s">
        <v>170</v>
      </c>
      <c r="K468" s="71" t="s">
        <v>1821</v>
      </c>
      <c r="L468" s="77">
        <v>15.457865168539326</v>
      </c>
      <c r="M468" s="78" t="s">
        <v>1302</v>
      </c>
      <c r="N468" s="76" t="s">
        <v>1304</v>
      </c>
    </row>
    <row r="469" spans="2:14" x14ac:dyDescent="0.35">
      <c r="B469" s="91" t="s">
        <v>3090</v>
      </c>
      <c r="C469" s="71"/>
      <c r="D469" s="72" t="s">
        <v>228</v>
      </c>
      <c r="E469" s="71" t="s">
        <v>312</v>
      </c>
      <c r="F469" s="71" t="s">
        <v>2289</v>
      </c>
      <c r="G469" s="72" t="s">
        <v>3090</v>
      </c>
      <c r="H469" s="86"/>
      <c r="I469" s="71" t="s">
        <v>1425</v>
      </c>
      <c r="J469" s="72" t="s">
        <v>170</v>
      </c>
      <c r="K469" s="71" t="s">
        <v>1821</v>
      </c>
      <c r="L469" s="77">
        <v>1288.4494382022472</v>
      </c>
      <c r="M469" s="75" t="s">
        <v>1303</v>
      </c>
      <c r="N469" s="76" t="s">
        <v>1304</v>
      </c>
    </row>
    <row r="470" spans="2:14" x14ac:dyDescent="0.35">
      <c r="B470" s="91" t="s">
        <v>3091</v>
      </c>
      <c r="C470" s="71"/>
      <c r="D470" s="72" t="s">
        <v>228</v>
      </c>
      <c r="E470" s="71" t="s">
        <v>107</v>
      </c>
      <c r="F470" s="71" t="s">
        <v>2288</v>
      </c>
      <c r="G470" s="72" t="s">
        <v>3091</v>
      </c>
      <c r="H470" s="86"/>
      <c r="I470" s="71" t="s">
        <v>1424</v>
      </c>
      <c r="J470" s="72" t="s">
        <v>170</v>
      </c>
      <c r="K470" s="71" t="s">
        <v>1821</v>
      </c>
      <c r="L470" s="77">
        <v>11.31928838951311</v>
      </c>
      <c r="M470" s="78" t="s">
        <v>1302</v>
      </c>
      <c r="N470" s="76" t="s">
        <v>1304</v>
      </c>
    </row>
    <row r="471" spans="2:14" x14ac:dyDescent="0.35">
      <c r="B471" s="91" t="s">
        <v>3092</v>
      </c>
      <c r="C471" s="71"/>
      <c r="D471" s="72" t="s">
        <v>228</v>
      </c>
      <c r="E471" s="71" t="s">
        <v>307</v>
      </c>
      <c r="F471" s="71" t="s">
        <v>2290</v>
      </c>
      <c r="G471" s="72" t="s">
        <v>3092</v>
      </c>
      <c r="H471" s="86"/>
      <c r="I471" s="71" t="s">
        <v>1425</v>
      </c>
      <c r="J471" s="72" t="s">
        <v>170</v>
      </c>
      <c r="K471" s="71" t="s">
        <v>1821</v>
      </c>
      <c r="L471" s="77">
        <v>25.775280898876407</v>
      </c>
      <c r="M471" s="75" t="s">
        <v>1303</v>
      </c>
      <c r="N471" s="76" t="s">
        <v>1304</v>
      </c>
    </row>
    <row r="472" spans="2:14" x14ac:dyDescent="0.35">
      <c r="B472" s="91" t="s">
        <v>3093</v>
      </c>
      <c r="C472" s="71"/>
      <c r="D472" s="72" t="s">
        <v>228</v>
      </c>
      <c r="E472" s="71" t="s">
        <v>307</v>
      </c>
      <c r="F472" s="71" t="s">
        <v>2290</v>
      </c>
      <c r="G472" s="72" t="s">
        <v>3093</v>
      </c>
      <c r="H472" s="86"/>
      <c r="I472" s="71" t="s">
        <v>1424</v>
      </c>
      <c r="J472" s="72" t="s">
        <v>170</v>
      </c>
      <c r="K472" s="71" t="s">
        <v>1821</v>
      </c>
      <c r="L472" s="77">
        <v>22.544007490636705</v>
      </c>
      <c r="M472" s="78" t="s">
        <v>1302</v>
      </c>
      <c r="N472" s="76" t="s">
        <v>1304</v>
      </c>
    </row>
    <row r="473" spans="2:14" x14ac:dyDescent="0.35">
      <c r="B473" s="91" t="s">
        <v>3094</v>
      </c>
      <c r="C473" s="71"/>
      <c r="D473" s="72" t="s">
        <v>228</v>
      </c>
      <c r="E473" s="71" t="s">
        <v>401</v>
      </c>
      <c r="F473" s="71" t="s">
        <v>2291</v>
      </c>
      <c r="G473" s="72" t="s">
        <v>3094</v>
      </c>
      <c r="H473" s="86"/>
      <c r="I473" s="71" t="s">
        <v>1423</v>
      </c>
      <c r="J473" s="72" t="s">
        <v>173</v>
      </c>
      <c r="K473" s="71" t="s">
        <v>1821</v>
      </c>
      <c r="L473" s="77">
        <v>176.65168539325842</v>
      </c>
      <c r="M473" s="78" t="s">
        <v>1302</v>
      </c>
      <c r="N473" s="79" t="s">
        <v>4090</v>
      </c>
    </row>
    <row r="474" spans="2:14" x14ac:dyDescent="0.35">
      <c r="B474" s="91" t="s">
        <v>3095</v>
      </c>
      <c r="C474" s="71"/>
      <c r="D474" s="72" t="s">
        <v>228</v>
      </c>
      <c r="E474" s="71" t="s">
        <v>108</v>
      </c>
      <c r="F474" s="71" t="s">
        <v>1840</v>
      </c>
      <c r="G474" s="72" t="s">
        <v>3095</v>
      </c>
      <c r="H474" s="86"/>
      <c r="I474" s="71" t="s">
        <v>1424</v>
      </c>
      <c r="J474" s="72" t="s">
        <v>170</v>
      </c>
      <c r="K474" s="71" t="s">
        <v>1821</v>
      </c>
      <c r="L474" s="77">
        <v>31.009363295880149</v>
      </c>
      <c r="M474" s="78" t="s">
        <v>1302</v>
      </c>
      <c r="N474" s="76" t="s">
        <v>1304</v>
      </c>
    </row>
    <row r="475" spans="2:14" x14ac:dyDescent="0.35">
      <c r="B475" s="91" t="s">
        <v>3096</v>
      </c>
      <c r="C475" s="71"/>
      <c r="D475" s="72" t="s">
        <v>228</v>
      </c>
      <c r="E475" s="71" t="s">
        <v>108</v>
      </c>
      <c r="F475" s="71" t="s">
        <v>1840</v>
      </c>
      <c r="G475" s="72" t="s">
        <v>3096</v>
      </c>
      <c r="H475" s="86"/>
      <c r="I475" s="71" t="s">
        <v>1425</v>
      </c>
      <c r="J475" s="72" t="s">
        <v>170</v>
      </c>
      <c r="K475" s="71" t="s">
        <v>1821</v>
      </c>
      <c r="L475" s="77">
        <v>35.438202247191008</v>
      </c>
      <c r="M475" s="75" t="s">
        <v>1303</v>
      </c>
      <c r="N475" s="76" t="s">
        <v>1304</v>
      </c>
    </row>
    <row r="476" spans="2:14" x14ac:dyDescent="0.35">
      <c r="B476" s="91" t="s">
        <v>3097</v>
      </c>
      <c r="C476" s="71"/>
      <c r="D476" s="72" t="s">
        <v>228</v>
      </c>
      <c r="E476" s="71" t="s">
        <v>307</v>
      </c>
      <c r="F476" s="71" t="s">
        <v>2290</v>
      </c>
      <c r="G476" s="72" t="s">
        <v>3097</v>
      </c>
      <c r="H476" s="86"/>
      <c r="I476" s="71" t="s">
        <v>1423</v>
      </c>
      <c r="J476" s="72" t="s">
        <v>173</v>
      </c>
      <c r="K476" s="71" t="s">
        <v>1821</v>
      </c>
      <c r="L476" s="77">
        <v>257.66292134831457</v>
      </c>
      <c r="M476" s="78" t="s">
        <v>1302</v>
      </c>
      <c r="N476" s="79" t="s">
        <v>4090</v>
      </c>
    </row>
    <row r="477" spans="2:14" x14ac:dyDescent="0.35">
      <c r="B477" s="91" t="s">
        <v>3098</v>
      </c>
      <c r="C477" s="71"/>
      <c r="D477" s="72" t="s">
        <v>228</v>
      </c>
      <c r="E477" s="71" t="s">
        <v>107</v>
      </c>
      <c r="F477" s="71" t="s">
        <v>2288</v>
      </c>
      <c r="G477" s="72" t="s">
        <v>3098</v>
      </c>
      <c r="H477" s="86"/>
      <c r="I477" s="71" t="s">
        <v>1423</v>
      </c>
      <c r="J477" s="72" t="s">
        <v>173</v>
      </c>
      <c r="K477" s="71" t="s">
        <v>1821</v>
      </c>
      <c r="L477" s="77">
        <v>129.3932584269663</v>
      </c>
      <c r="M477" s="78" t="s">
        <v>1302</v>
      </c>
      <c r="N477" s="79" t="s">
        <v>4090</v>
      </c>
    </row>
    <row r="478" spans="2:14" x14ac:dyDescent="0.35">
      <c r="B478" s="91" t="s">
        <v>3099</v>
      </c>
      <c r="C478" s="71"/>
      <c r="D478" s="72" t="s">
        <v>228</v>
      </c>
      <c r="E478" s="71" t="s">
        <v>396</v>
      </c>
      <c r="F478" s="71" t="s">
        <v>3863</v>
      </c>
      <c r="G478" s="72" t="s">
        <v>3099</v>
      </c>
      <c r="H478" s="86"/>
      <c r="I478" s="71" t="s">
        <v>1424</v>
      </c>
      <c r="J478" s="72" t="s">
        <v>170</v>
      </c>
      <c r="K478" s="71" t="s">
        <v>1821</v>
      </c>
      <c r="L478" s="77">
        <v>1550.2556179775281</v>
      </c>
      <c r="M478" s="78" t="s">
        <v>1302</v>
      </c>
      <c r="N478" s="76" t="s">
        <v>1304</v>
      </c>
    </row>
    <row r="479" spans="2:14" x14ac:dyDescent="0.35">
      <c r="B479" s="91" t="s">
        <v>3100</v>
      </c>
      <c r="C479" s="71"/>
      <c r="D479" s="72" t="s">
        <v>228</v>
      </c>
      <c r="E479" s="71" t="s">
        <v>396</v>
      </c>
      <c r="F479" s="71" t="s">
        <v>3863</v>
      </c>
      <c r="G479" s="72" t="s">
        <v>3100</v>
      </c>
      <c r="H479" s="86"/>
      <c r="I479" s="71" t="s">
        <v>1423</v>
      </c>
      <c r="J479" s="72" t="s">
        <v>173</v>
      </c>
      <c r="K479" s="71" t="s">
        <v>1821</v>
      </c>
      <c r="L479" s="77">
        <v>17717.224719101123</v>
      </c>
      <c r="M479" s="78" t="s">
        <v>1302</v>
      </c>
      <c r="N479" s="79" t="s">
        <v>4090</v>
      </c>
    </row>
    <row r="480" spans="2:14" x14ac:dyDescent="0.35">
      <c r="B480" s="91" t="s">
        <v>3101</v>
      </c>
      <c r="C480" s="71"/>
      <c r="D480" s="72" t="s">
        <v>228</v>
      </c>
      <c r="E480" s="71" t="s">
        <v>108</v>
      </c>
      <c r="F480" s="71" t="s">
        <v>1840</v>
      </c>
      <c r="G480" s="72" t="s">
        <v>3101</v>
      </c>
      <c r="H480" s="86"/>
      <c r="I480" s="71" t="s">
        <v>1423</v>
      </c>
      <c r="J480" s="72" t="s">
        <v>173</v>
      </c>
      <c r="K480" s="71" t="s">
        <v>1821</v>
      </c>
      <c r="L480" s="77">
        <v>354.42696629213481</v>
      </c>
      <c r="M480" s="78" t="s">
        <v>1302</v>
      </c>
      <c r="N480" s="79" t="s">
        <v>4090</v>
      </c>
    </row>
    <row r="481" spans="2:14" x14ac:dyDescent="0.35">
      <c r="B481" s="91" t="s">
        <v>3102</v>
      </c>
      <c r="C481" s="71"/>
      <c r="D481" s="72" t="s">
        <v>228</v>
      </c>
      <c r="E481" s="71" t="s">
        <v>312</v>
      </c>
      <c r="F481" s="71" t="s">
        <v>2289</v>
      </c>
      <c r="G481" s="72" t="s">
        <v>3102</v>
      </c>
      <c r="H481" s="86"/>
      <c r="I481" s="71" t="s">
        <v>1423</v>
      </c>
      <c r="J481" s="72" t="s">
        <v>173</v>
      </c>
      <c r="K481" s="71" t="s">
        <v>1821</v>
      </c>
      <c r="L481" s="77">
        <v>12884.550561797752</v>
      </c>
      <c r="M481" s="78" t="s">
        <v>1302</v>
      </c>
      <c r="N481" s="79" t="s">
        <v>4090</v>
      </c>
    </row>
    <row r="482" spans="2:14" x14ac:dyDescent="0.35">
      <c r="B482" s="91" t="s">
        <v>3103</v>
      </c>
      <c r="C482" s="71"/>
      <c r="D482" s="72" t="s">
        <v>228</v>
      </c>
      <c r="E482" s="71" t="s">
        <v>312</v>
      </c>
      <c r="F482" s="71" t="s">
        <v>2289</v>
      </c>
      <c r="G482" s="72" t="s">
        <v>3103</v>
      </c>
      <c r="H482" s="86"/>
      <c r="I482" s="71" t="s">
        <v>1424</v>
      </c>
      <c r="J482" s="72" t="s">
        <v>170</v>
      </c>
      <c r="K482" s="71" t="s">
        <v>1821</v>
      </c>
      <c r="L482" s="77">
        <v>1127.3988764044946</v>
      </c>
      <c r="M482" s="78" t="s">
        <v>1302</v>
      </c>
      <c r="N482" s="76" t="s">
        <v>1304</v>
      </c>
    </row>
    <row r="483" spans="2:14" x14ac:dyDescent="0.35">
      <c r="B483" s="91" t="s">
        <v>3104</v>
      </c>
      <c r="C483" s="71"/>
      <c r="D483" s="72" t="s">
        <v>228</v>
      </c>
      <c r="E483" s="71" t="s">
        <v>107</v>
      </c>
      <c r="F483" s="71" t="s">
        <v>2288</v>
      </c>
      <c r="G483" s="72" t="s">
        <v>3104</v>
      </c>
      <c r="H483" s="86"/>
      <c r="I483" s="71" t="s">
        <v>1425</v>
      </c>
      <c r="J483" s="72" t="s">
        <v>170</v>
      </c>
      <c r="K483" s="71" t="s">
        <v>1821</v>
      </c>
      <c r="L483" s="77">
        <v>12.943820224719101</v>
      </c>
      <c r="M483" s="75" t="s">
        <v>1303</v>
      </c>
      <c r="N483" s="76" t="s">
        <v>1304</v>
      </c>
    </row>
    <row r="484" spans="2:14" x14ac:dyDescent="0.35">
      <c r="B484" s="91" t="s">
        <v>3105</v>
      </c>
      <c r="C484" s="71"/>
      <c r="D484" s="72" t="s">
        <v>1175</v>
      </c>
      <c r="E484" s="71" t="s">
        <v>106</v>
      </c>
      <c r="F484" s="71" t="s">
        <v>2292</v>
      </c>
      <c r="G484" s="72" t="s">
        <v>3105</v>
      </c>
      <c r="H484" s="86"/>
      <c r="I484" s="71" t="s">
        <v>1424</v>
      </c>
      <c r="J484" s="72" t="s">
        <v>170</v>
      </c>
      <c r="K484" s="71" t="s">
        <v>1821</v>
      </c>
      <c r="L484" s="77">
        <v>139.51029962546815</v>
      </c>
      <c r="M484" s="78" t="s">
        <v>1302</v>
      </c>
      <c r="N484" s="76" t="s">
        <v>1304</v>
      </c>
    </row>
    <row r="485" spans="2:14" x14ac:dyDescent="0.35">
      <c r="B485" s="91" t="s">
        <v>3106</v>
      </c>
      <c r="C485" s="71"/>
      <c r="D485" s="72" t="s">
        <v>1175</v>
      </c>
      <c r="E485" s="71" t="s">
        <v>33</v>
      </c>
      <c r="F485" s="71" t="s">
        <v>1841</v>
      </c>
      <c r="G485" s="72" t="s">
        <v>3106</v>
      </c>
      <c r="H485" s="86"/>
      <c r="I485" s="71" t="s">
        <v>1425</v>
      </c>
      <c r="J485" s="72" t="s">
        <v>170</v>
      </c>
      <c r="K485" s="71" t="s">
        <v>1821</v>
      </c>
      <c r="L485" s="77">
        <v>115.99999999999999</v>
      </c>
      <c r="M485" s="75" t="s">
        <v>1303</v>
      </c>
      <c r="N485" s="76" t="s">
        <v>1304</v>
      </c>
    </row>
    <row r="486" spans="2:14" x14ac:dyDescent="0.35">
      <c r="B486" s="91" t="s">
        <v>3107</v>
      </c>
      <c r="C486" s="71"/>
      <c r="D486" s="72" t="s">
        <v>1175</v>
      </c>
      <c r="E486" s="71" t="s">
        <v>33</v>
      </c>
      <c r="F486" s="71" t="s">
        <v>1841</v>
      </c>
      <c r="G486" s="72" t="s">
        <v>3107</v>
      </c>
      <c r="H486" s="86"/>
      <c r="I486" s="71" t="s">
        <v>1424</v>
      </c>
      <c r="J486" s="72" t="s">
        <v>170</v>
      </c>
      <c r="K486" s="71" t="s">
        <v>1821</v>
      </c>
      <c r="L486" s="77">
        <v>101.50842696629212</v>
      </c>
      <c r="M486" s="78" t="s">
        <v>1302</v>
      </c>
      <c r="N486" s="76" t="s">
        <v>1304</v>
      </c>
    </row>
    <row r="487" spans="2:14" x14ac:dyDescent="0.35">
      <c r="B487" s="91" t="s">
        <v>3108</v>
      </c>
      <c r="C487" s="71"/>
      <c r="D487" s="72" t="s">
        <v>1175</v>
      </c>
      <c r="E487" s="71" t="s">
        <v>33</v>
      </c>
      <c r="F487" s="71" t="s">
        <v>1841</v>
      </c>
      <c r="G487" s="72" t="s">
        <v>3108</v>
      </c>
      <c r="H487" s="86"/>
      <c r="I487" s="71" t="s">
        <v>1423</v>
      </c>
      <c r="J487" s="72" t="s">
        <v>173</v>
      </c>
      <c r="K487" s="71" t="s">
        <v>1821</v>
      </c>
      <c r="L487" s="77">
        <v>1160.0674157303372</v>
      </c>
      <c r="M487" s="78" t="s">
        <v>1302</v>
      </c>
      <c r="N487" s="79" t="s">
        <v>4090</v>
      </c>
    </row>
    <row r="488" spans="2:14" x14ac:dyDescent="0.35">
      <c r="B488" s="91" t="s">
        <v>3109</v>
      </c>
      <c r="C488" s="71"/>
      <c r="D488" s="72" t="s">
        <v>1175</v>
      </c>
      <c r="E488" s="71" t="s">
        <v>106</v>
      </c>
      <c r="F488" s="71" t="s">
        <v>2292</v>
      </c>
      <c r="G488" s="72" t="s">
        <v>3109</v>
      </c>
      <c r="H488" s="86"/>
      <c r="I488" s="71" t="s">
        <v>1425</v>
      </c>
      <c r="J488" s="72" t="s">
        <v>170</v>
      </c>
      <c r="K488" s="71" t="s">
        <v>1821</v>
      </c>
      <c r="L488" s="77">
        <v>159.43820224719101</v>
      </c>
      <c r="M488" s="75" t="s">
        <v>1303</v>
      </c>
      <c r="N488" s="76" t="s">
        <v>1304</v>
      </c>
    </row>
    <row r="489" spans="2:14" x14ac:dyDescent="0.35">
      <c r="B489" s="91" t="s">
        <v>3110</v>
      </c>
      <c r="C489" s="71"/>
      <c r="D489" s="72" t="s">
        <v>1175</v>
      </c>
      <c r="E489" s="71" t="s">
        <v>106</v>
      </c>
      <c r="F489" s="71" t="s">
        <v>2292</v>
      </c>
      <c r="G489" s="72" t="s">
        <v>3110</v>
      </c>
      <c r="H489" s="86"/>
      <c r="I489" s="71" t="s">
        <v>1423</v>
      </c>
      <c r="J489" s="72" t="s">
        <v>173</v>
      </c>
      <c r="K489" s="71" t="s">
        <v>1821</v>
      </c>
      <c r="L489" s="77">
        <v>1594.3932584269662</v>
      </c>
      <c r="M489" s="78" t="s">
        <v>1302</v>
      </c>
      <c r="N489" s="79" t="s">
        <v>4090</v>
      </c>
    </row>
    <row r="490" spans="2:14" x14ac:dyDescent="0.35">
      <c r="B490" s="91" t="s">
        <v>3111</v>
      </c>
      <c r="C490" s="71"/>
      <c r="D490" s="72" t="s">
        <v>1177</v>
      </c>
      <c r="E490" s="71" t="s">
        <v>106</v>
      </c>
      <c r="F490" s="71" t="s">
        <v>1843</v>
      </c>
      <c r="G490" s="72" t="s">
        <v>3111</v>
      </c>
      <c r="H490" s="86"/>
      <c r="I490" s="71" t="s">
        <v>1424</v>
      </c>
      <c r="J490" s="72" t="s">
        <v>170</v>
      </c>
      <c r="K490" s="71" t="s">
        <v>1821</v>
      </c>
      <c r="L490" s="77">
        <v>248.01029962546818</v>
      </c>
      <c r="M490" s="78" t="s">
        <v>1302</v>
      </c>
      <c r="N490" s="76" t="s">
        <v>1304</v>
      </c>
    </row>
    <row r="491" spans="2:14" x14ac:dyDescent="0.35">
      <c r="B491" s="91" t="s">
        <v>3112</v>
      </c>
      <c r="C491" s="71"/>
      <c r="D491" s="72" t="s">
        <v>1177</v>
      </c>
      <c r="E491" s="71" t="s">
        <v>33</v>
      </c>
      <c r="F491" s="71" t="s">
        <v>1842</v>
      </c>
      <c r="G491" s="72" t="s">
        <v>3112</v>
      </c>
      <c r="H491" s="86"/>
      <c r="I491" s="71" t="s">
        <v>1424</v>
      </c>
      <c r="J491" s="72" t="s">
        <v>170</v>
      </c>
      <c r="K491" s="71" t="s">
        <v>1821</v>
      </c>
      <c r="L491" s="77">
        <v>180.36516853932585</v>
      </c>
      <c r="M491" s="78" t="s">
        <v>1302</v>
      </c>
      <c r="N491" s="76" t="s">
        <v>1304</v>
      </c>
    </row>
    <row r="492" spans="2:14" x14ac:dyDescent="0.35">
      <c r="B492" s="91" t="s">
        <v>3113</v>
      </c>
      <c r="C492" s="71"/>
      <c r="D492" s="72" t="s">
        <v>1177</v>
      </c>
      <c r="E492" s="71" t="s">
        <v>106</v>
      </c>
      <c r="F492" s="71" t="s">
        <v>1843</v>
      </c>
      <c r="G492" s="72" t="s">
        <v>3113</v>
      </c>
      <c r="H492" s="86"/>
      <c r="I492" s="71" t="s">
        <v>1425</v>
      </c>
      <c r="J492" s="72" t="s">
        <v>170</v>
      </c>
      <c r="K492" s="71" t="s">
        <v>1821</v>
      </c>
      <c r="L492" s="77">
        <v>283.44943820224722</v>
      </c>
      <c r="M492" s="75" t="s">
        <v>1303</v>
      </c>
      <c r="N492" s="76" t="s">
        <v>1304</v>
      </c>
    </row>
    <row r="493" spans="2:14" x14ac:dyDescent="0.35">
      <c r="B493" s="91" t="s">
        <v>3114</v>
      </c>
      <c r="C493" s="71"/>
      <c r="D493" s="72" t="s">
        <v>1177</v>
      </c>
      <c r="E493" s="71" t="s">
        <v>33</v>
      </c>
      <c r="F493" s="71" t="s">
        <v>1842</v>
      </c>
      <c r="G493" s="72" t="s">
        <v>3114</v>
      </c>
      <c r="H493" s="86"/>
      <c r="I493" s="71" t="s">
        <v>1423</v>
      </c>
      <c r="J493" s="72" t="s">
        <v>173</v>
      </c>
      <c r="K493" s="71" t="s">
        <v>1821</v>
      </c>
      <c r="L493" s="77">
        <v>2061.3483146067415</v>
      </c>
      <c r="M493" s="78" t="s">
        <v>1302</v>
      </c>
      <c r="N493" s="79" t="s">
        <v>4090</v>
      </c>
    </row>
    <row r="494" spans="2:14" x14ac:dyDescent="0.35">
      <c r="B494" s="91" t="s">
        <v>3115</v>
      </c>
      <c r="C494" s="71"/>
      <c r="D494" s="72" t="s">
        <v>1177</v>
      </c>
      <c r="E494" s="71" t="s">
        <v>106</v>
      </c>
      <c r="F494" s="71" t="s">
        <v>1843</v>
      </c>
      <c r="G494" s="72" t="s">
        <v>3115</v>
      </c>
      <c r="H494" s="86"/>
      <c r="I494" s="71" t="s">
        <v>1423</v>
      </c>
      <c r="J494" s="72" t="s">
        <v>173</v>
      </c>
      <c r="K494" s="71" t="s">
        <v>1821</v>
      </c>
      <c r="L494" s="77">
        <v>2834.3483146067415</v>
      </c>
      <c r="M494" s="78" t="s">
        <v>1302</v>
      </c>
      <c r="N494" s="79" t="s">
        <v>4090</v>
      </c>
    </row>
    <row r="495" spans="2:14" x14ac:dyDescent="0.35">
      <c r="B495" s="91" t="s">
        <v>3116</v>
      </c>
      <c r="C495" s="71"/>
      <c r="D495" s="72" t="s">
        <v>1177</v>
      </c>
      <c r="E495" s="71" t="s">
        <v>33</v>
      </c>
      <c r="F495" s="71" t="s">
        <v>1842</v>
      </c>
      <c r="G495" s="72" t="s">
        <v>3116</v>
      </c>
      <c r="H495" s="86"/>
      <c r="I495" s="71" t="s">
        <v>1425</v>
      </c>
      <c r="J495" s="72" t="s">
        <v>170</v>
      </c>
      <c r="K495" s="71" t="s">
        <v>1821</v>
      </c>
      <c r="L495" s="77">
        <v>206.13483146067415</v>
      </c>
      <c r="M495" s="75" t="s">
        <v>1303</v>
      </c>
      <c r="N495" s="76" t="s">
        <v>1304</v>
      </c>
    </row>
    <row r="496" spans="2:14" x14ac:dyDescent="0.35">
      <c r="B496" s="91" t="s">
        <v>3117</v>
      </c>
      <c r="C496" s="71"/>
      <c r="D496" s="72" t="s">
        <v>1496</v>
      </c>
      <c r="E496" s="71" t="s">
        <v>106</v>
      </c>
      <c r="F496" s="71" t="s">
        <v>2569</v>
      </c>
      <c r="G496" s="72" t="s">
        <v>3117</v>
      </c>
      <c r="H496" s="86"/>
      <c r="I496" s="71" t="s">
        <v>1424</v>
      </c>
      <c r="J496" s="72" t="s">
        <v>170</v>
      </c>
      <c r="K496" s="71" t="s">
        <v>1821</v>
      </c>
      <c r="L496" s="77">
        <v>18.150749063670411</v>
      </c>
      <c r="M496" s="78" t="s">
        <v>1302</v>
      </c>
      <c r="N496" s="76" t="s">
        <v>1304</v>
      </c>
    </row>
    <row r="497" spans="2:14" x14ac:dyDescent="0.35">
      <c r="B497" s="91" t="s">
        <v>3118</v>
      </c>
      <c r="C497" s="71"/>
      <c r="D497" s="72" t="s">
        <v>1496</v>
      </c>
      <c r="E497" s="71" t="s">
        <v>108</v>
      </c>
      <c r="F497" s="71" t="s">
        <v>2570</v>
      </c>
      <c r="G497" s="72" t="s">
        <v>3118</v>
      </c>
      <c r="H497" s="86"/>
      <c r="I497" s="71" t="s">
        <v>1424</v>
      </c>
      <c r="J497" s="72" t="s">
        <v>170</v>
      </c>
      <c r="K497" s="71" t="s">
        <v>1821</v>
      </c>
      <c r="L497" s="77">
        <v>24.150749063670414</v>
      </c>
      <c r="M497" s="78" t="s">
        <v>1302</v>
      </c>
      <c r="N497" s="76" t="s">
        <v>1304</v>
      </c>
    </row>
    <row r="498" spans="2:14" x14ac:dyDescent="0.35">
      <c r="B498" s="91" t="s">
        <v>3119</v>
      </c>
      <c r="C498" s="71"/>
      <c r="D498" s="72" t="s">
        <v>1496</v>
      </c>
      <c r="E498" s="71" t="s">
        <v>106</v>
      </c>
      <c r="F498" s="71" t="s">
        <v>2569</v>
      </c>
      <c r="G498" s="72" t="s">
        <v>3119</v>
      </c>
      <c r="H498" s="86"/>
      <c r="I498" s="71" t="s">
        <v>1425</v>
      </c>
      <c r="J498" s="72" t="s">
        <v>170</v>
      </c>
      <c r="K498" s="71" t="s">
        <v>1821</v>
      </c>
      <c r="L498" s="77">
        <v>20.730337078651683</v>
      </c>
      <c r="M498" s="75" t="s">
        <v>1303</v>
      </c>
      <c r="N498" s="76" t="s">
        <v>1304</v>
      </c>
    </row>
    <row r="499" spans="2:14" x14ac:dyDescent="0.35">
      <c r="B499" s="91" t="s">
        <v>3120</v>
      </c>
      <c r="C499" s="71"/>
      <c r="D499" s="72" t="s">
        <v>1496</v>
      </c>
      <c r="E499" s="71" t="s">
        <v>106</v>
      </c>
      <c r="F499" s="71" t="s">
        <v>2569</v>
      </c>
      <c r="G499" s="72" t="s">
        <v>3120</v>
      </c>
      <c r="H499" s="86"/>
      <c r="I499" s="71" t="s">
        <v>1423</v>
      </c>
      <c r="J499" s="72" t="s">
        <v>173</v>
      </c>
      <c r="K499" s="71" t="s">
        <v>1821</v>
      </c>
      <c r="L499" s="77">
        <v>207.35955056179776</v>
      </c>
      <c r="M499" s="78" t="s">
        <v>1302</v>
      </c>
      <c r="N499" s="79" t="s">
        <v>4090</v>
      </c>
    </row>
    <row r="500" spans="2:14" x14ac:dyDescent="0.35">
      <c r="B500" s="91" t="s">
        <v>3121</v>
      </c>
      <c r="C500" s="71"/>
      <c r="D500" s="72" t="s">
        <v>1496</v>
      </c>
      <c r="E500" s="71" t="s">
        <v>108</v>
      </c>
      <c r="F500" s="71" t="s">
        <v>2570</v>
      </c>
      <c r="G500" s="72" t="s">
        <v>3121</v>
      </c>
      <c r="H500" s="86"/>
      <c r="I500" s="71" t="s">
        <v>1423</v>
      </c>
      <c r="J500" s="72" t="s">
        <v>173</v>
      </c>
      <c r="K500" s="71" t="s">
        <v>1821</v>
      </c>
      <c r="L500" s="77">
        <v>276.06741573033707</v>
      </c>
      <c r="M500" s="78" t="s">
        <v>1302</v>
      </c>
      <c r="N500" s="79" t="s">
        <v>4090</v>
      </c>
    </row>
    <row r="501" spans="2:14" x14ac:dyDescent="0.35">
      <c r="B501" s="91" t="s">
        <v>3122</v>
      </c>
      <c r="C501" s="71"/>
      <c r="D501" s="72" t="s">
        <v>1496</v>
      </c>
      <c r="E501" s="71" t="s">
        <v>108</v>
      </c>
      <c r="F501" s="71" t="s">
        <v>2570</v>
      </c>
      <c r="G501" s="72" t="s">
        <v>3122</v>
      </c>
      <c r="H501" s="86"/>
      <c r="I501" s="71" t="s">
        <v>1425</v>
      </c>
      <c r="J501" s="72" t="s">
        <v>170</v>
      </c>
      <c r="K501" s="71" t="s">
        <v>1821</v>
      </c>
      <c r="L501" s="77">
        <v>27.606741573033709</v>
      </c>
      <c r="M501" s="75" t="s">
        <v>1303</v>
      </c>
      <c r="N501" s="76" t="s">
        <v>1304</v>
      </c>
    </row>
    <row r="502" spans="2:14" x14ac:dyDescent="0.35">
      <c r="B502" s="91" t="s">
        <v>3123</v>
      </c>
      <c r="C502" s="71"/>
      <c r="D502" s="72" t="s">
        <v>1179</v>
      </c>
      <c r="E502" s="71" t="s">
        <v>107</v>
      </c>
      <c r="F502" s="71" t="s">
        <v>1844</v>
      </c>
      <c r="G502" s="72" t="s">
        <v>3123</v>
      </c>
      <c r="H502" s="86"/>
      <c r="I502" s="71" t="s">
        <v>1424</v>
      </c>
      <c r="J502" s="72" t="s">
        <v>170</v>
      </c>
      <c r="K502" s="71" t="s">
        <v>1821</v>
      </c>
      <c r="L502" s="77">
        <v>248.01029962546818</v>
      </c>
      <c r="M502" s="78" t="s">
        <v>1302</v>
      </c>
      <c r="N502" s="76" t="s">
        <v>1304</v>
      </c>
    </row>
    <row r="503" spans="2:14" x14ac:dyDescent="0.35">
      <c r="B503" s="91" t="s">
        <v>3124</v>
      </c>
      <c r="C503" s="71"/>
      <c r="D503" s="72" t="s">
        <v>1179</v>
      </c>
      <c r="E503" s="71" t="s">
        <v>107</v>
      </c>
      <c r="F503" s="71" t="s">
        <v>1844</v>
      </c>
      <c r="G503" s="72" t="s">
        <v>3124</v>
      </c>
      <c r="H503" s="86"/>
      <c r="I503" s="71" t="s">
        <v>1423</v>
      </c>
      <c r="J503" s="72" t="s">
        <v>173</v>
      </c>
      <c r="K503" s="71" t="s">
        <v>1821</v>
      </c>
      <c r="L503" s="77">
        <v>2834.3483146067415</v>
      </c>
      <c r="M503" s="78" t="s">
        <v>1302</v>
      </c>
      <c r="N503" s="79" t="s">
        <v>4090</v>
      </c>
    </row>
    <row r="504" spans="2:14" x14ac:dyDescent="0.35">
      <c r="B504" s="91" t="s">
        <v>3125</v>
      </c>
      <c r="C504" s="71"/>
      <c r="D504" s="72" t="s">
        <v>1179</v>
      </c>
      <c r="E504" s="71" t="s">
        <v>367</v>
      </c>
      <c r="F504" s="71" t="s">
        <v>1845</v>
      </c>
      <c r="G504" s="72" t="s">
        <v>3125</v>
      </c>
      <c r="H504" s="86"/>
      <c r="I504" s="71" t="s">
        <v>1425</v>
      </c>
      <c r="J504" s="72" t="s">
        <v>170</v>
      </c>
      <c r="K504" s="71" t="s">
        <v>1821</v>
      </c>
      <c r="L504" s="77">
        <v>389.77528089887636</v>
      </c>
      <c r="M504" s="75" t="s">
        <v>1303</v>
      </c>
      <c r="N504" s="76" t="s">
        <v>1304</v>
      </c>
    </row>
    <row r="505" spans="2:14" x14ac:dyDescent="0.35">
      <c r="B505" s="91" t="s">
        <v>3126</v>
      </c>
      <c r="C505" s="71"/>
      <c r="D505" s="72" t="s">
        <v>1179</v>
      </c>
      <c r="E505" s="71" t="s">
        <v>367</v>
      </c>
      <c r="F505" s="71" t="s">
        <v>1845</v>
      </c>
      <c r="G505" s="72" t="s">
        <v>3126</v>
      </c>
      <c r="H505" s="86"/>
      <c r="I505" s="71" t="s">
        <v>1423</v>
      </c>
      <c r="J505" s="72" t="s">
        <v>173</v>
      </c>
      <c r="K505" s="71" t="s">
        <v>1821</v>
      </c>
      <c r="L505" s="77">
        <v>3897.651685393258</v>
      </c>
      <c r="M505" s="78" t="s">
        <v>1302</v>
      </c>
      <c r="N505" s="79" t="s">
        <v>4090</v>
      </c>
    </row>
    <row r="506" spans="2:14" x14ac:dyDescent="0.35">
      <c r="B506" s="91" t="s">
        <v>3127</v>
      </c>
      <c r="C506" s="71"/>
      <c r="D506" s="72" t="s">
        <v>1179</v>
      </c>
      <c r="E506" s="71" t="s">
        <v>107</v>
      </c>
      <c r="F506" s="71" t="s">
        <v>1844</v>
      </c>
      <c r="G506" s="72" t="s">
        <v>3127</v>
      </c>
      <c r="H506" s="86"/>
      <c r="I506" s="71" t="s">
        <v>1425</v>
      </c>
      <c r="J506" s="72" t="s">
        <v>170</v>
      </c>
      <c r="K506" s="71" t="s">
        <v>1821</v>
      </c>
      <c r="L506" s="77">
        <v>283.44943820224722</v>
      </c>
      <c r="M506" s="75" t="s">
        <v>1303</v>
      </c>
      <c r="N506" s="76" t="s">
        <v>1304</v>
      </c>
    </row>
    <row r="507" spans="2:14" x14ac:dyDescent="0.35">
      <c r="B507" s="91" t="s">
        <v>3128</v>
      </c>
      <c r="C507" s="71"/>
      <c r="D507" s="72" t="s">
        <v>1179</v>
      </c>
      <c r="E507" s="71" t="s">
        <v>367</v>
      </c>
      <c r="F507" s="71" t="s">
        <v>1845</v>
      </c>
      <c r="G507" s="72" t="s">
        <v>3128</v>
      </c>
      <c r="H507" s="86"/>
      <c r="I507" s="71" t="s">
        <v>1424</v>
      </c>
      <c r="J507" s="72" t="s">
        <v>170</v>
      </c>
      <c r="K507" s="71" t="s">
        <v>1821</v>
      </c>
      <c r="L507" s="77">
        <v>341.03932584269666</v>
      </c>
      <c r="M507" s="78" t="s">
        <v>1302</v>
      </c>
      <c r="N507" s="76" t="s">
        <v>1304</v>
      </c>
    </row>
    <row r="508" spans="2:14" x14ac:dyDescent="0.35">
      <c r="B508" s="91" t="s">
        <v>3129</v>
      </c>
      <c r="C508" s="71"/>
      <c r="D508" s="72" t="s">
        <v>1181</v>
      </c>
      <c r="E508" s="71" t="s">
        <v>106</v>
      </c>
      <c r="F508" s="71" t="s">
        <v>1847</v>
      </c>
      <c r="G508" s="72" t="s">
        <v>3129</v>
      </c>
      <c r="H508" s="86"/>
      <c r="I508" s="71" t="s">
        <v>1425</v>
      </c>
      <c r="J508" s="72" t="s">
        <v>170</v>
      </c>
      <c r="K508" s="71" t="s">
        <v>1821</v>
      </c>
      <c r="L508" s="77">
        <v>20.595505617977526</v>
      </c>
      <c r="M508" s="75" t="s">
        <v>1303</v>
      </c>
      <c r="N508" s="76" t="s">
        <v>1304</v>
      </c>
    </row>
    <row r="509" spans="2:14" x14ac:dyDescent="0.35">
      <c r="B509" s="91" t="s">
        <v>3130</v>
      </c>
      <c r="C509" s="71"/>
      <c r="D509" s="72" t="s">
        <v>1181</v>
      </c>
      <c r="E509" s="71" t="s">
        <v>33</v>
      </c>
      <c r="F509" s="71" t="s">
        <v>1846</v>
      </c>
      <c r="G509" s="72" t="s">
        <v>3130</v>
      </c>
      <c r="H509" s="86"/>
      <c r="I509" s="71" t="s">
        <v>1424</v>
      </c>
      <c r="J509" s="72" t="s">
        <v>170</v>
      </c>
      <c r="K509" s="71" t="s">
        <v>1821</v>
      </c>
      <c r="L509" s="77">
        <v>24.808052434456926</v>
      </c>
      <c r="M509" s="78" t="s">
        <v>1302</v>
      </c>
      <c r="N509" s="76" t="s">
        <v>1304</v>
      </c>
    </row>
    <row r="510" spans="2:14" x14ac:dyDescent="0.35">
      <c r="B510" s="91" t="s">
        <v>3131</v>
      </c>
      <c r="C510" s="71"/>
      <c r="D510" s="72" t="s">
        <v>1181</v>
      </c>
      <c r="E510" s="71" t="s">
        <v>106</v>
      </c>
      <c r="F510" s="71" t="s">
        <v>1847</v>
      </c>
      <c r="G510" s="72" t="s">
        <v>3131</v>
      </c>
      <c r="H510" s="86"/>
      <c r="I510" s="71" t="s">
        <v>1424</v>
      </c>
      <c r="J510" s="72" t="s">
        <v>170</v>
      </c>
      <c r="K510" s="71" t="s">
        <v>1821</v>
      </c>
      <c r="L510" s="77">
        <v>18.016853932584269</v>
      </c>
      <c r="M510" s="78" t="s">
        <v>1302</v>
      </c>
      <c r="N510" s="76" t="s">
        <v>1304</v>
      </c>
    </row>
    <row r="511" spans="2:14" x14ac:dyDescent="0.35">
      <c r="B511" s="91" t="s">
        <v>3132</v>
      </c>
      <c r="C511" s="71"/>
      <c r="D511" s="72" t="s">
        <v>1181</v>
      </c>
      <c r="E511" s="71" t="s">
        <v>33</v>
      </c>
      <c r="F511" s="71" t="s">
        <v>1846</v>
      </c>
      <c r="G511" s="72" t="s">
        <v>3132</v>
      </c>
      <c r="H511" s="86"/>
      <c r="I511" s="71" t="s">
        <v>1423</v>
      </c>
      <c r="J511" s="72" t="s">
        <v>173</v>
      </c>
      <c r="K511" s="71" t="s">
        <v>1821</v>
      </c>
      <c r="L511" s="77">
        <v>283.55056179775283</v>
      </c>
      <c r="M511" s="78" t="s">
        <v>1302</v>
      </c>
      <c r="N511" s="79" t="s">
        <v>4090</v>
      </c>
    </row>
    <row r="512" spans="2:14" x14ac:dyDescent="0.35">
      <c r="B512" s="91" t="s">
        <v>3133</v>
      </c>
      <c r="C512" s="71"/>
      <c r="D512" s="72" t="s">
        <v>1181</v>
      </c>
      <c r="E512" s="71" t="s">
        <v>33</v>
      </c>
      <c r="F512" s="71" t="s">
        <v>1846</v>
      </c>
      <c r="G512" s="72" t="s">
        <v>3133</v>
      </c>
      <c r="H512" s="86"/>
      <c r="I512" s="71" t="s">
        <v>1425</v>
      </c>
      <c r="J512" s="72" t="s">
        <v>170</v>
      </c>
      <c r="K512" s="71" t="s">
        <v>1821</v>
      </c>
      <c r="L512" s="77">
        <v>28.35955056179775</v>
      </c>
      <c r="M512" s="75" t="s">
        <v>1303</v>
      </c>
      <c r="N512" s="76" t="s">
        <v>1304</v>
      </c>
    </row>
    <row r="513" spans="2:14" x14ac:dyDescent="0.35">
      <c r="B513" s="91" t="s">
        <v>3134</v>
      </c>
      <c r="C513" s="71"/>
      <c r="D513" s="72" t="s">
        <v>1181</v>
      </c>
      <c r="E513" s="71" t="s">
        <v>106</v>
      </c>
      <c r="F513" s="71" t="s">
        <v>1847</v>
      </c>
      <c r="G513" s="72" t="s">
        <v>3134</v>
      </c>
      <c r="H513" s="86"/>
      <c r="I513" s="71" t="s">
        <v>1423</v>
      </c>
      <c r="J513" s="72" t="s">
        <v>173</v>
      </c>
      <c r="K513" s="71" t="s">
        <v>1821</v>
      </c>
      <c r="L513" s="77">
        <v>205.89887640449439</v>
      </c>
      <c r="M513" s="78" t="s">
        <v>1302</v>
      </c>
      <c r="N513" s="79" t="s">
        <v>4090</v>
      </c>
    </row>
    <row r="514" spans="2:14" x14ac:dyDescent="0.35">
      <c r="B514" s="91" t="s">
        <v>3135</v>
      </c>
      <c r="C514" s="71"/>
      <c r="D514" s="72" t="s">
        <v>416</v>
      </c>
      <c r="E514" s="71" t="s">
        <v>16</v>
      </c>
      <c r="F514" s="71" t="s">
        <v>2780</v>
      </c>
      <c r="G514" s="72" t="s">
        <v>3135</v>
      </c>
      <c r="H514" s="86"/>
      <c r="I514" s="71" t="s">
        <v>1424</v>
      </c>
      <c r="J514" s="72" t="s">
        <v>170</v>
      </c>
      <c r="K514" s="71" t="s">
        <v>1821</v>
      </c>
      <c r="L514" s="77">
        <v>36.287453183520604</v>
      </c>
      <c r="M514" s="78" t="s">
        <v>1302</v>
      </c>
      <c r="N514" s="76" t="s">
        <v>1304</v>
      </c>
    </row>
    <row r="515" spans="2:14" x14ac:dyDescent="0.35">
      <c r="B515" s="91" t="s">
        <v>3136</v>
      </c>
      <c r="C515" s="71"/>
      <c r="D515" s="72" t="s">
        <v>416</v>
      </c>
      <c r="E515" s="71" t="s">
        <v>29</v>
      </c>
      <c r="F515" s="71" t="s">
        <v>2781</v>
      </c>
      <c r="G515" s="72" t="s">
        <v>3136</v>
      </c>
      <c r="H515" s="86"/>
      <c r="I515" s="71" t="s">
        <v>1424</v>
      </c>
      <c r="J515" s="72" t="s">
        <v>170</v>
      </c>
      <c r="K515" s="71" t="s">
        <v>1821</v>
      </c>
      <c r="L515" s="77">
        <v>49.789325842696627</v>
      </c>
      <c r="M515" s="78" t="s">
        <v>1302</v>
      </c>
      <c r="N515" s="76" t="s">
        <v>1304</v>
      </c>
    </row>
    <row r="516" spans="2:14" x14ac:dyDescent="0.35">
      <c r="B516" s="91" t="s">
        <v>3137</v>
      </c>
      <c r="C516" s="71"/>
      <c r="D516" s="72" t="s">
        <v>416</v>
      </c>
      <c r="E516" s="71" t="s">
        <v>29</v>
      </c>
      <c r="F516" s="71" t="s">
        <v>2781</v>
      </c>
      <c r="G516" s="72" t="s">
        <v>3137</v>
      </c>
      <c r="H516" s="86"/>
      <c r="I516" s="71" t="s">
        <v>1423</v>
      </c>
      <c r="J516" s="72" t="s">
        <v>173</v>
      </c>
      <c r="K516" s="71" t="s">
        <v>1821</v>
      </c>
      <c r="L516" s="77">
        <v>569.02247191011236</v>
      </c>
      <c r="M516" s="78" t="s">
        <v>1302</v>
      </c>
      <c r="N516" s="79" t="s">
        <v>4090</v>
      </c>
    </row>
    <row r="517" spans="2:14" x14ac:dyDescent="0.35">
      <c r="B517" s="91" t="s">
        <v>3138</v>
      </c>
      <c r="C517" s="71"/>
      <c r="D517" s="72" t="s">
        <v>416</v>
      </c>
      <c r="E517" s="71" t="s">
        <v>16</v>
      </c>
      <c r="F517" s="71" t="s">
        <v>2780</v>
      </c>
      <c r="G517" s="72" t="s">
        <v>3138</v>
      </c>
      <c r="H517" s="86"/>
      <c r="I517" s="71" t="s">
        <v>1423</v>
      </c>
      <c r="J517" s="72" t="s">
        <v>173</v>
      </c>
      <c r="K517" s="71" t="s">
        <v>1821</v>
      </c>
      <c r="L517" s="77">
        <v>414.70786516853929</v>
      </c>
      <c r="M517" s="78" t="s">
        <v>1302</v>
      </c>
      <c r="N517" s="79" t="s">
        <v>4090</v>
      </c>
    </row>
    <row r="518" spans="2:14" x14ac:dyDescent="0.35">
      <c r="B518" s="91" t="s">
        <v>3139</v>
      </c>
      <c r="C518" s="71"/>
      <c r="D518" s="72" t="s">
        <v>416</v>
      </c>
      <c r="E518" s="71" t="s">
        <v>29</v>
      </c>
      <c r="F518" s="71" t="s">
        <v>2781</v>
      </c>
      <c r="G518" s="72" t="s">
        <v>3139</v>
      </c>
      <c r="H518" s="86"/>
      <c r="I518" s="71" t="s">
        <v>1425</v>
      </c>
      <c r="J518" s="72" t="s">
        <v>170</v>
      </c>
      <c r="K518" s="71" t="s">
        <v>1821</v>
      </c>
      <c r="L518" s="77">
        <v>56.898876404494381</v>
      </c>
      <c r="M518" s="75" t="s">
        <v>1303</v>
      </c>
      <c r="N518" s="76" t="s">
        <v>1304</v>
      </c>
    </row>
    <row r="519" spans="2:14" x14ac:dyDescent="0.35">
      <c r="B519" s="91" t="s">
        <v>3140</v>
      </c>
      <c r="C519" s="71"/>
      <c r="D519" s="72" t="s">
        <v>416</v>
      </c>
      <c r="E519" s="71" t="s">
        <v>16</v>
      </c>
      <c r="F519" s="71" t="s">
        <v>2780</v>
      </c>
      <c r="G519" s="72" t="s">
        <v>3140</v>
      </c>
      <c r="H519" s="86"/>
      <c r="I519" s="71" t="s">
        <v>1425</v>
      </c>
      <c r="J519" s="72" t="s">
        <v>170</v>
      </c>
      <c r="K519" s="71" t="s">
        <v>1821</v>
      </c>
      <c r="L519" s="77">
        <v>41.471910112359545</v>
      </c>
      <c r="M519" s="75" t="s">
        <v>1303</v>
      </c>
      <c r="N519" s="76" t="s">
        <v>1304</v>
      </c>
    </row>
    <row r="520" spans="2:14" x14ac:dyDescent="0.35">
      <c r="B520" s="91" t="s">
        <v>3141</v>
      </c>
      <c r="C520" s="71"/>
      <c r="D520" s="72" t="s">
        <v>1182</v>
      </c>
      <c r="E520" s="71" t="s">
        <v>287</v>
      </c>
      <c r="F520" s="71" t="s">
        <v>1848</v>
      </c>
      <c r="G520" s="72" t="s">
        <v>3141</v>
      </c>
      <c r="H520" s="86"/>
      <c r="I520" s="71" t="s">
        <v>1423</v>
      </c>
      <c r="J520" s="72" t="s">
        <v>173</v>
      </c>
      <c r="K520" s="71" t="s">
        <v>1821</v>
      </c>
      <c r="L520" s="77">
        <v>773</v>
      </c>
      <c r="M520" s="78" t="s">
        <v>1302</v>
      </c>
      <c r="N520" s="79" t="s">
        <v>4090</v>
      </c>
    </row>
    <row r="521" spans="2:14" x14ac:dyDescent="0.35">
      <c r="B521" s="91" t="s">
        <v>3142</v>
      </c>
      <c r="C521" s="71"/>
      <c r="D521" s="72" t="s">
        <v>241</v>
      </c>
      <c r="E521" s="71" t="s">
        <v>3864</v>
      </c>
      <c r="F521" s="71" t="s">
        <v>3865</v>
      </c>
      <c r="G521" s="72" t="s">
        <v>3142</v>
      </c>
      <c r="H521" s="86"/>
      <c r="I521" s="71" t="s">
        <v>1424</v>
      </c>
      <c r="J521" s="72" t="s">
        <v>170</v>
      </c>
      <c r="K521" s="71" t="s">
        <v>1821</v>
      </c>
      <c r="L521" s="77">
        <v>32695.91104868914</v>
      </c>
      <c r="M521" s="78" t="s">
        <v>1302</v>
      </c>
      <c r="N521" s="76" t="s">
        <v>1304</v>
      </c>
    </row>
    <row r="522" spans="2:14" x14ac:dyDescent="0.35">
      <c r="B522" s="91" t="s">
        <v>3143</v>
      </c>
      <c r="C522" s="71"/>
      <c r="D522" s="72" t="s">
        <v>241</v>
      </c>
      <c r="E522" s="71" t="s">
        <v>3866</v>
      </c>
      <c r="F522" s="71" t="s">
        <v>3867</v>
      </c>
      <c r="G522" s="72" t="s">
        <v>3143</v>
      </c>
      <c r="H522" s="86"/>
      <c r="I522" s="71" t="s">
        <v>1425</v>
      </c>
      <c r="J522" s="72" t="s">
        <v>170</v>
      </c>
      <c r="K522" s="71" t="s">
        <v>1821</v>
      </c>
      <c r="L522" s="77">
        <v>1771.7191011235955</v>
      </c>
      <c r="M522" s="75" t="s">
        <v>1303</v>
      </c>
      <c r="N522" s="76" t="s">
        <v>1304</v>
      </c>
    </row>
    <row r="523" spans="2:14" x14ac:dyDescent="0.35">
      <c r="B523" s="91" t="s">
        <v>3144</v>
      </c>
      <c r="C523" s="71"/>
      <c r="D523" s="72" t="s">
        <v>241</v>
      </c>
      <c r="E523" s="71" t="s">
        <v>3868</v>
      </c>
      <c r="F523" s="71" t="s">
        <v>3869</v>
      </c>
      <c r="G523" s="72" t="s">
        <v>3144</v>
      </c>
      <c r="H523" s="86"/>
      <c r="I523" s="71" t="s">
        <v>1425</v>
      </c>
      <c r="J523" s="72" t="s">
        <v>170</v>
      </c>
      <c r="K523" s="71" t="s">
        <v>1821</v>
      </c>
      <c r="L523" s="77">
        <v>79887.539325842707</v>
      </c>
      <c r="M523" s="75" t="s">
        <v>1303</v>
      </c>
      <c r="N523" s="76" t="s">
        <v>1304</v>
      </c>
    </row>
    <row r="524" spans="2:14" x14ac:dyDescent="0.35">
      <c r="B524" s="91" t="s">
        <v>3145</v>
      </c>
      <c r="C524" s="71"/>
      <c r="D524" s="72" t="s">
        <v>241</v>
      </c>
      <c r="E524" s="71" t="s">
        <v>3870</v>
      </c>
      <c r="F524" s="71" t="s">
        <v>3871</v>
      </c>
      <c r="G524" s="72" t="s">
        <v>3145</v>
      </c>
      <c r="H524" s="86"/>
      <c r="I524" s="71" t="s">
        <v>1424</v>
      </c>
      <c r="J524" s="72" t="s">
        <v>170</v>
      </c>
      <c r="K524" s="71" t="s">
        <v>1821</v>
      </c>
      <c r="L524" s="77">
        <v>1127.3988764044946</v>
      </c>
      <c r="M524" s="78" t="s">
        <v>1302</v>
      </c>
      <c r="N524" s="76" t="s">
        <v>1304</v>
      </c>
    </row>
    <row r="525" spans="2:14" x14ac:dyDescent="0.35">
      <c r="B525" s="91" t="s">
        <v>3146</v>
      </c>
      <c r="C525" s="71"/>
      <c r="D525" s="72" t="s">
        <v>241</v>
      </c>
      <c r="E525" s="71" t="s">
        <v>3872</v>
      </c>
      <c r="F525" s="71" t="s">
        <v>3873</v>
      </c>
      <c r="G525" s="72" t="s">
        <v>3146</v>
      </c>
      <c r="H525" s="86"/>
      <c r="I525" s="71" t="s">
        <v>1424</v>
      </c>
      <c r="J525" s="72" t="s">
        <v>170</v>
      </c>
      <c r="K525" s="71" t="s">
        <v>1821</v>
      </c>
      <c r="L525" s="77">
        <v>1550.2556179775281</v>
      </c>
      <c r="M525" s="78" t="s">
        <v>1302</v>
      </c>
      <c r="N525" s="76" t="s">
        <v>1304</v>
      </c>
    </row>
    <row r="526" spans="2:14" x14ac:dyDescent="0.35">
      <c r="B526" s="91" t="s">
        <v>3147</v>
      </c>
      <c r="C526" s="71"/>
      <c r="D526" s="72" t="s">
        <v>241</v>
      </c>
      <c r="E526" s="71" t="s">
        <v>3874</v>
      </c>
      <c r="F526" s="71" t="s">
        <v>3875</v>
      </c>
      <c r="G526" s="72" t="s">
        <v>3147</v>
      </c>
      <c r="H526" s="86"/>
      <c r="I526" s="71" t="s">
        <v>1424</v>
      </c>
      <c r="J526" s="72" t="s">
        <v>170</v>
      </c>
      <c r="K526" s="71" t="s">
        <v>1821</v>
      </c>
      <c r="L526" s="77">
        <v>1550.2556179775281</v>
      </c>
      <c r="M526" s="78" t="s">
        <v>1302</v>
      </c>
      <c r="N526" s="76" t="s">
        <v>1304</v>
      </c>
    </row>
    <row r="527" spans="2:14" x14ac:dyDescent="0.35">
      <c r="B527" s="91" t="s">
        <v>3148</v>
      </c>
      <c r="C527" s="71"/>
      <c r="D527" s="72" t="s">
        <v>241</v>
      </c>
      <c r="E527" s="71" t="s">
        <v>3876</v>
      </c>
      <c r="F527" s="71" t="s">
        <v>3877</v>
      </c>
      <c r="G527" s="72" t="s">
        <v>3148</v>
      </c>
      <c r="H527" s="86"/>
      <c r="I527" s="71" t="s">
        <v>1424</v>
      </c>
      <c r="J527" s="72" t="s">
        <v>170</v>
      </c>
      <c r="K527" s="71" t="s">
        <v>1821</v>
      </c>
      <c r="L527" s="77">
        <v>1127.3988764044946</v>
      </c>
      <c r="M527" s="78" t="s">
        <v>1302</v>
      </c>
      <c r="N527" s="76" t="s">
        <v>1304</v>
      </c>
    </row>
    <row r="528" spans="2:14" x14ac:dyDescent="0.35">
      <c r="B528" s="91" t="s">
        <v>3149</v>
      </c>
      <c r="C528" s="71"/>
      <c r="D528" s="72" t="s">
        <v>241</v>
      </c>
      <c r="E528" s="71" t="s">
        <v>3878</v>
      </c>
      <c r="F528" s="71" t="s">
        <v>3879</v>
      </c>
      <c r="G528" s="72" t="s">
        <v>3149</v>
      </c>
      <c r="H528" s="86"/>
      <c r="I528" s="71" t="s">
        <v>1423</v>
      </c>
      <c r="J528" s="72" t="s">
        <v>173</v>
      </c>
      <c r="K528" s="71" t="s">
        <v>1821</v>
      </c>
      <c r="L528" s="77">
        <v>141735.58426966291</v>
      </c>
      <c r="M528" s="78" t="s">
        <v>1302</v>
      </c>
      <c r="N528" s="79" t="s">
        <v>4090</v>
      </c>
    </row>
    <row r="529" spans="2:14" x14ac:dyDescent="0.35">
      <c r="B529" s="91" t="s">
        <v>3150</v>
      </c>
      <c r="C529" s="71"/>
      <c r="D529" s="72" t="s">
        <v>241</v>
      </c>
      <c r="E529" s="71" t="s">
        <v>3880</v>
      </c>
      <c r="F529" s="71" t="s">
        <v>3881</v>
      </c>
      <c r="G529" s="72" t="s">
        <v>3150</v>
      </c>
      <c r="H529" s="86"/>
      <c r="I529" s="71" t="s">
        <v>1424</v>
      </c>
      <c r="J529" s="72" t="s">
        <v>170</v>
      </c>
      <c r="K529" s="71" t="s">
        <v>1821</v>
      </c>
      <c r="L529" s="77">
        <v>32695.91104868914</v>
      </c>
      <c r="M529" s="78" t="s">
        <v>1302</v>
      </c>
      <c r="N529" s="76" t="s">
        <v>1304</v>
      </c>
    </row>
    <row r="530" spans="2:14" x14ac:dyDescent="0.35">
      <c r="B530" s="91" t="s">
        <v>3151</v>
      </c>
      <c r="C530" s="71"/>
      <c r="D530" s="72" t="s">
        <v>241</v>
      </c>
      <c r="E530" s="71" t="s">
        <v>3882</v>
      </c>
      <c r="F530" s="71" t="s">
        <v>3883</v>
      </c>
      <c r="G530" s="72" t="s">
        <v>3151</v>
      </c>
      <c r="H530" s="86"/>
      <c r="I530" s="71" t="s">
        <v>1425</v>
      </c>
      <c r="J530" s="72" t="s">
        <v>170</v>
      </c>
      <c r="K530" s="71" t="s">
        <v>1821</v>
      </c>
      <c r="L530" s="77">
        <v>1288.4494382022472</v>
      </c>
      <c r="M530" s="75" t="s">
        <v>1303</v>
      </c>
      <c r="N530" s="76" t="s">
        <v>1304</v>
      </c>
    </row>
    <row r="531" spans="2:14" x14ac:dyDescent="0.35">
      <c r="B531" s="91" t="s">
        <v>3152</v>
      </c>
      <c r="C531" s="71"/>
      <c r="D531" s="72" t="s">
        <v>241</v>
      </c>
      <c r="E531" s="71" t="s">
        <v>3884</v>
      </c>
      <c r="F531" s="71" t="s">
        <v>3885</v>
      </c>
      <c r="G531" s="72" t="s">
        <v>3152</v>
      </c>
      <c r="H531" s="86"/>
      <c r="I531" s="71" t="s">
        <v>1423</v>
      </c>
      <c r="J531" s="72" t="s">
        <v>173</v>
      </c>
      <c r="K531" s="71" t="s">
        <v>1821</v>
      </c>
      <c r="L531" s="77">
        <v>12884.550561797752</v>
      </c>
      <c r="M531" s="78" t="s">
        <v>1302</v>
      </c>
      <c r="N531" s="79" t="s">
        <v>4090</v>
      </c>
    </row>
    <row r="532" spans="2:14" x14ac:dyDescent="0.35">
      <c r="B532" s="91" t="s">
        <v>3153</v>
      </c>
      <c r="C532" s="71"/>
      <c r="D532" s="72" t="s">
        <v>241</v>
      </c>
      <c r="E532" s="71" t="s">
        <v>3886</v>
      </c>
      <c r="F532" s="71" t="s">
        <v>3887</v>
      </c>
      <c r="G532" s="72" t="s">
        <v>3153</v>
      </c>
      <c r="H532" s="86"/>
      <c r="I532" s="71" t="s">
        <v>1425</v>
      </c>
      <c r="J532" s="72" t="s">
        <v>170</v>
      </c>
      <c r="K532" s="71" t="s">
        <v>1821</v>
      </c>
      <c r="L532" s="77">
        <v>10308.08988764045</v>
      </c>
      <c r="M532" s="75" t="s">
        <v>1303</v>
      </c>
      <c r="N532" s="76" t="s">
        <v>1304</v>
      </c>
    </row>
    <row r="533" spans="2:14" x14ac:dyDescent="0.35">
      <c r="B533" s="91" t="s">
        <v>3154</v>
      </c>
      <c r="C533" s="71"/>
      <c r="D533" s="72" t="s">
        <v>241</v>
      </c>
      <c r="E533" s="71" t="s">
        <v>3888</v>
      </c>
      <c r="F533" s="71" t="s">
        <v>3889</v>
      </c>
      <c r="G533" s="72" t="s">
        <v>3154</v>
      </c>
      <c r="H533" s="86"/>
      <c r="I533" s="71" t="s">
        <v>1425</v>
      </c>
      <c r="J533" s="72" t="s">
        <v>170</v>
      </c>
      <c r="K533" s="71" t="s">
        <v>1821</v>
      </c>
      <c r="L533" s="77">
        <v>37366.741573033709</v>
      </c>
      <c r="M533" s="75" t="s">
        <v>1303</v>
      </c>
      <c r="N533" s="76" t="s">
        <v>1304</v>
      </c>
    </row>
    <row r="534" spans="2:14" x14ac:dyDescent="0.35">
      <c r="B534" s="91" t="s">
        <v>3155</v>
      </c>
      <c r="C534" s="71"/>
      <c r="D534" s="72" t="s">
        <v>241</v>
      </c>
      <c r="E534" s="71" t="s">
        <v>3870</v>
      </c>
      <c r="F534" s="71" t="s">
        <v>3871</v>
      </c>
      <c r="G534" s="72" t="s">
        <v>3155</v>
      </c>
      <c r="H534" s="86"/>
      <c r="I534" s="71" t="s">
        <v>1425</v>
      </c>
      <c r="J534" s="72" t="s">
        <v>170</v>
      </c>
      <c r="K534" s="71" t="s">
        <v>1821</v>
      </c>
      <c r="L534" s="77">
        <v>1288.4494382022472</v>
      </c>
      <c r="M534" s="75" t="s">
        <v>1303</v>
      </c>
      <c r="N534" s="76" t="s">
        <v>1304</v>
      </c>
    </row>
    <row r="535" spans="2:14" x14ac:dyDescent="0.35">
      <c r="B535" s="91" t="s">
        <v>3156</v>
      </c>
      <c r="C535" s="71"/>
      <c r="D535" s="72" t="s">
        <v>241</v>
      </c>
      <c r="E535" s="71" t="s">
        <v>3890</v>
      </c>
      <c r="F535" s="71" t="s">
        <v>3891</v>
      </c>
      <c r="G535" s="72" t="s">
        <v>3156</v>
      </c>
      <c r="H535" s="86"/>
      <c r="I535" s="71" t="s">
        <v>1424</v>
      </c>
      <c r="J535" s="72" t="s">
        <v>170</v>
      </c>
      <c r="K535" s="71" t="s">
        <v>1821</v>
      </c>
      <c r="L535" s="77">
        <v>69901.592696629217</v>
      </c>
      <c r="M535" s="78" t="s">
        <v>1302</v>
      </c>
      <c r="N535" s="76" t="s">
        <v>1304</v>
      </c>
    </row>
    <row r="536" spans="2:14" x14ac:dyDescent="0.35">
      <c r="B536" s="91" t="s">
        <v>3157</v>
      </c>
      <c r="C536" s="71"/>
      <c r="D536" s="72" t="s">
        <v>241</v>
      </c>
      <c r="E536" s="71" t="s">
        <v>3892</v>
      </c>
      <c r="F536" s="71" t="s">
        <v>3893</v>
      </c>
      <c r="G536" s="72" t="s">
        <v>3157</v>
      </c>
      <c r="H536" s="86"/>
      <c r="I536" s="71" t="s">
        <v>1423</v>
      </c>
      <c r="J536" s="72" t="s">
        <v>173</v>
      </c>
      <c r="K536" s="71" t="s">
        <v>1821</v>
      </c>
      <c r="L536" s="77">
        <v>17717.224719101123</v>
      </c>
      <c r="M536" s="78" t="s">
        <v>1302</v>
      </c>
      <c r="N536" s="79" t="s">
        <v>4090</v>
      </c>
    </row>
    <row r="537" spans="2:14" x14ac:dyDescent="0.35">
      <c r="B537" s="91" t="s">
        <v>3158</v>
      </c>
      <c r="C537" s="71"/>
      <c r="D537" s="72" t="s">
        <v>241</v>
      </c>
      <c r="E537" s="71" t="s">
        <v>3894</v>
      </c>
      <c r="F537" s="71" t="s">
        <v>3895</v>
      </c>
      <c r="G537" s="72" t="s">
        <v>3158</v>
      </c>
      <c r="H537" s="86"/>
      <c r="I537" s="71" t="s">
        <v>1425</v>
      </c>
      <c r="J537" s="72" t="s">
        <v>170</v>
      </c>
      <c r="K537" s="71" t="s">
        <v>1821</v>
      </c>
      <c r="L537" s="77">
        <v>109845.37078651685</v>
      </c>
      <c r="M537" s="75" t="s">
        <v>1303</v>
      </c>
      <c r="N537" s="76" t="s">
        <v>1304</v>
      </c>
    </row>
    <row r="538" spans="2:14" x14ac:dyDescent="0.35">
      <c r="B538" s="91" t="s">
        <v>3159</v>
      </c>
      <c r="C538" s="71"/>
      <c r="D538" s="72" t="s">
        <v>241</v>
      </c>
      <c r="E538" s="71" t="s">
        <v>3896</v>
      </c>
      <c r="F538" s="71" t="s">
        <v>3897</v>
      </c>
      <c r="G538" s="72" t="s">
        <v>3159</v>
      </c>
      <c r="H538" s="86"/>
      <c r="I538" s="71" t="s">
        <v>1425</v>
      </c>
      <c r="J538" s="72" t="s">
        <v>170</v>
      </c>
      <c r="K538" s="71" t="s">
        <v>1821</v>
      </c>
      <c r="L538" s="77">
        <v>1288.4494382022472</v>
      </c>
      <c r="M538" s="75" t="s">
        <v>1303</v>
      </c>
      <c r="N538" s="76" t="s">
        <v>1304</v>
      </c>
    </row>
    <row r="539" spans="2:14" x14ac:dyDescent="0.35">
      <c r="B539" s="91" t="s">
        <v>3160</v>
      </c>
      <c r="C539" s="71"/>
      <c r="D539" s="72" t="s">
        <v>241</v>
      </c>
      <c r="E539" s="71" t="s">
        <v>3898</v>
      </c>
      <c r="F539" s="71" t="s">
        <v>3899</v>
      </c>
      <c r="G539" s="72" t="s">
        <v>3160</v>
      </c>
      <c r="H539" s="86"/>
      <c r="I539" s="71" t="s">
        <v>1423</v>
      </c>
      <c r="J539" s="72" t="s">
        <v>173</v>
      </c>
      <c r="K539" s="71" t="s">
        <v>1821</v>
      </c>
      <c r="L539" s="77">
        <v>12884.550561797752</v>
      </c>
      <c r="M539" s="78" t="s">
        <v>1302</v>
      </c>
      <c r="N539" s="79" t="s">
        <v>4090</v>
      </c>
    </row>
    <row r="540" spans="2:14" x14ac:dyDescent="0.35">
      <c r="B540" s="91" t="s">
        <v>3161</v>
      </c>
      <c r="C540" s="71"/>
      <c r="D540" s="72" t="s">
        <v>241</v>
      </c>
      <c r="E540" s="71" t="s">
        <v>3882</v>
      </c>
      <c r="F540" s="71" t="s">
        <v>3883</v>
      </c>
      <c r="G540" s="72" t="s">
        <v>3161</v>
      </c>
      <c r="H540" s="86"/>
      <c r="I540" s="71" t="s">
        <v>1424</v>
      </c>
      <c r="J540" s="72" t="s">
        <v>170</v>
      </c>
      <c r="K540" s="71" t="s">
        <v>1821</v>
      </c>
      <c r="L540" s="77">
        <v>1127.3988764044946</v>
      </c>
      <c r="M540" s="78" t="s">
        <v>1302</v>
      </c>
      <c r="N540" s="76" t="s">
        <v>1304</v>
      </c>
    </row>
    <row r="541" spans="2:14" x14ac:dyDescent="0.35">
      <c r="B541" s="91" t="s">
        <v>3162</v>
      </c>
      <c r="C541" s="71"/>
      <c r="D541" s="72" t="s">
        <v>241</v>
      </c>
      <c r="E541" s="71" t="s">
        <v>3900</v>
      </c>
      <c r="F541" s="71" t="s">
        <v>3901</v>
      </c>
      <c r="G541" s="72" t="s">
        <v>3162</v>
      </c>
      <c r="H541" s="86"/>
      <c r="I541" s="71" t="s">
        <v>1424</v>
      </c>
      <c r="J541" s="72" t="s">
        <v>170</v>
      </c>
      <c r="K541" s="71" t="s">
        <v>1821</v>
      </c>
      <c r="L541" s="77">
        <v>1550.2556179775281</v>
      </c>
      <c r="M541" s="78" t="s">
        <v>1302</v>
      </c>
      <c r="N541" s="76" t="s">
        <v>1304</v>
      </c>
    </row>
    <row r="542" spans="2:14" x14ac:dyDescent="0.35">
      <c r="B542" s="91" t="s">
        <v>3163</v>
      </c>
      <c r="C542" s="71"/>
      <c r="D542" s="72" t="s">
        <v>241</v>
      </c>
      <c r="E542" s="71" t="s">
        <v>3902</v>
      </c>
      <c r="F542" s="71" t="s">
        <v>3903</v>
      </c>
      <c r="G542" s="72" t="s">
        <v>3163</v>
      </c>
      <c r="H542" s="86"/>
      <c r="I542" s="71" t="s">
        <v>1423</v>
      </c>
      <c r="J542" s="72" t="s">
        <v>173</v>
      </c>
      <c r="K542" s="71" t="s">
        <v>1821</v>
      </c>
      <c r="L542" s="77">
        <v>17717.224719101123</v>
      </c>
      <c r="M542" s="78" t="s">
        <v>1302</v>
      </c>
      <c r="N542" s="79" t="s">
        <v>4090</v>
      </c>
    </row>
    <row r="543" spans="2:14" x14ac:dyDescent="0.35">
      <c r="B543" s="91" t="s">
        <v>3164</v>
      </c>
      <c r="C543" s="71"/>
      <c r="D543" s="72" t="s">
        <v>241</v>
      </c>
      <c r="E543" s="71" t="s">
        <v>3904</v>
      </c>
      <c r="F543" s="71" t="s">
        <v>3905</v>
      </c>
      <c r="G543" s="72" t="s">
        <v>3164</v>
      </c>
      <c r="H543" s="86"/>
      <c r="I543" s="71" t="s">
        <v>1424</v>
      </c>
      <c r="J543" s="72" t="s">
        <v>170</v>
      </c>
      <c r="K543" s="71" t="s">
        <v>1821</v>
      </c>
      <c r="L543" s="77">
        <v>9019.5702247191002</v>
      </c>
      <c r="M543" s="78" t="s">
        <v>1302</v>
      </c>
      <c r="N543" s="76" t="s">
        <v>1304</v>
      </c>
    </row>
    <row r="544" spans="2:14" x14ac:dyDescent="0.35">
      <c r="B544" s="91" t="s">
        <v>3165</v>
      </c>
      <c r="C544" s="71"/>
      <c r="D544" s="72" t="s">
        <v>241</v>
      </c>
      <c r="E544" s="71" t="s">
        <v>3876</v>
      </c>
      <c r="F544" s="71" t="s">
        <v>3877</v>
      </c>
      <c r="G544" s="72" t="s">
        <v>3165</v>
      </c>
      <c r="H544" s="86"/>
      <c r="I544" s="71" t="s">
        <v>1423</v>
      </c>
      <c r="J544" s="72" t="s">
        <v>173</v>
      </c>
      <c r="K544" s="71" t="s">
        <v>1821</v>
      </c>
      <c r="L544" s="77">
        <v>12884.550561797752</v>
      </c>
      <c r="M544" s="78" t="s">
        <v>1302</v>
      </c>
      <c r="N544" s="79" t="s">
        <v>4090</v>
      </c>
    </row>
    <row r="545" spans="2:14" x14ac:dyDescent="0.35">
      <c r="B545" s="91" t="s">
        <v>3166</v>
      </c>
      <c r="C545" s="71"/>
      <c r="D545" s="72" t="s">
        <v>241</v>
      </c>
      <c r="E545" s="71" t="s">
        <v>3906</v>
      </c>
      <c r="F545" s="71" t="s">
        <v>3907</v>
      </c>
      <c r="G545" s="72" t="s">
        <v>3166</v>
      </c>
      <c r="H545" s="86"/>
      <c r="I545" s="71" t="s">
        <v>1425</v>
      </c>
      <c r="J545" s="72" t="s">
        <v>170</v>
      </c>
      <c r="K545" s="71" t="s">
        <v>1821</v>
      </c>
      <c r="L545" s="77">
        <v>1771.7191011235955</v>
      </c>
      <c r="M545" s="75" t="s">
        <v>1303</v>
      </c>
      <c r="N545" s="76" t="s">
        <v>1304</v>
      </c>
    </row>
    <row r="546" spans="2:14" x14ac:dyDescent="0.35">
      <c r="B546" s="91" t="s">
        <v>3167</v>
      </c>
      <c r="C546" s="71"/>
      <c r="D546" s="72" t="s">
        <v>241</v>
      </c>
      <c r="E546" s="71" t="s">
        <v>3908</v>
      </c>
      <c r="F546" s="71" t="s">
        <v>3909</v>
      </c>
      <c r="G546" s="72" t="s">
        <v>3167</v>
      </c>
      <c r="H546" s="86"/>
      <c r="I546" s="71" t="s">
        <v>1425</v>
      </c>
      <c r="J546" s="72" t="s">
        <v>170</v>
      </c>
      <c r="K546" s="71" t="s">
        <v>1821</v>
      </c>
      <c r="L546" s="77">
        <v>79887.539325842707</v>
      </c>
      <c r="M546" s="75" t="s">
        <v>1303</v>
      </c>
      <c r="N546" s="76" t="s">
        <v>1304</v>
      </c>
    </row>
    <row r="547" spans="2:14" x14ac:dyDescent="0.35">
      <c r="B547" s="91" t="s">
        <v>3168</v>
      </c>
      <c r="C547" s="71"/>
      <c r="D547" s="72" t="s">
        <v>241</v>
      </c>
      <c r="E547" s="71" t="s">
        <v>3910</v>
      </c>
      <c r="F547" s="71" t="s">
        <v>3911</v>
      </c>
      <c r="G547" s="72" t="s">
        <v>3168</v>
      </c>
      <c r="H547" s="86"/>
      <c r="I547" s="71" t="s">
        <v>1425</v>
      </c>
      <c r="J547" s="72" t="s">
        <v>170</v>
      </c>
      <c r="K547" s="71" t="s">
        <v>1821</v>
      </c>
      <c r="L547" s="77">
        <v>109845.37078651685</v>
      </c>
      <c r="M547" s="75" t="s">
        <v>1303</v>
      </c>
      <c r="N547" s="76" t="s">
        <v>1304</v>
      </c>
    </row>
    <row r="548" spans="2:14" x14ac:dyDescent="0.35">
      <c r="B548" s="91" t="s">
        <v>3169</v>
      </c>
      <c r="C548" s="71"/>
      <c r="D548" s="72" t="s">
        <v>241</v>
      </c>
      <c r="E548" s="71" t="s">
        <v>3912</v>
      </c>
      <c r="F548" s="71" t="s">
        <v>3913</v>
      </c>
      <c r="G548" s="72" t="s">
        <v>3169</v>
      </c>
      <c r="H548" s="86"/>
      <c r="I548" s="71" t="s">
        <v>1425</v>
      </c>
      <c r="J548" s="72" t="s">
        <v>170</v>
      </c>
      <c r="K548" s="71" t="s">
        <v>1821</v>
      </c>
      <c r="L548" s="77">
        <v>37366.741573033709</v>
      </c>
      <c r="M548" s="75" t="s">
        <v>1303</v>
      </c>
      <c r="N548" s="76" t="s">
        <v>1304</v>
      </c>
    </row>
    <row r="549" spans="2:14" x14ac:dyDescent="0.35">
      <c r="B549" s="91" t="s">
        <v>3170</v>
      </c>
      <c r="C549" s="71"/>
      <c r="D549" s="72" t="s">
        <v>241</v>
      </c>
      <c r="E549" s="71" t="s">
        <v>3914</v>
      </c>
      <c r="F549" s="71" t="s">
        <v>3915</v>
      </c>
      <c r="G549" s="72" t="s">
        <v>3170</v>
      </c>
      <c r="H549" s="86"/>
      <c r="I549" s="71" t="s">
        <v>1424</v>
      </c>
      <c r="J549" s="72" t="s">
        <v>170</v>
      </c>
      <c r="K549" s="71" t="s">
        <v>1821</v>
      </c>
      <c r="L549" s="77">
        <v>12401.863295880148</v>
      </c>
      <c r="M549" s="78" t="s">
        <v>1302</v>
      </c>
      <c r="N549" s="76" t="s">
        <v>1304</v>
      </c>
    </row>
    <row r="550" spans="2:14" x14ac:dyDescent="0.35">
      <c r="B550" s="91" t="s">
        <v>3171</v>
      </c>
      <c r="C550" s="71"/>
      <c r="D550" s="72" t="s">
        <v>241</v>
      </c>
      <c r="E550" s="71" t="s">
        <v>3916</v>
      </c>
      <c r="F550" s="71" t="s">
        <v>3917</v>
      </c>
      <c r="G550" s="72" t="s">
        <v>3171</v>
      </c>
      <c r="H550" s="86"/>
      <c r="I550" s="71" t="s">
        <v>1425</v>
      </c>
      <c r="J550" s="72" t="s">
        <v>170</v>
      </c>
      <c r="K550" s="71" t="s">
        <v>1821</v>
      </c>
      <c r="L550" s="77">
        <v>109845.37078651685</v>
      </c>
      <c r="M550" s="75" t="s">
        <v>1303</v>
      </c>
      <c r="N550" s="76" t="s">
        <v>1304</v>
      </c>
    </row>
    <row r="551" spans="2:14" x14ac:dyDescent="0.35">
      <c r="B551" s="91" t="s">
        <v>3172</v>
      </c>
      <c r="C551" s="71"/>
      <c r="D551" s="72" t="s">
        <v>241</v>
      </c>
      <c r="E551" s="71" t="s">
        <v>3918</v>
      </c>
      <c r="F551" s="71" t="s">
        <v>3919</v>
      </c>
      <c r="G551" s="72" t="s">
        <v>3172</v>
      </c>
      <c r="H551" s="86"/>
      <c r="I551" s="71" t="s">
        <v>1424</v>
      </c>
      <c r="J551" s="72" t="s">
        <v>170</v>
      </c>
      <c r="K551" s="71" t="s">
        <v>1821</v>
      </c>
      <c r="L551" s="77">
        <v>1127.3988764044946</v>
      </c>
      <c r="M551" s="78" t="s">
        <v>1302</v>
      </c>
      <c r="N551" s="76" t="s">
        <v>1304</v>
      </c>
    </row>
    <row r="552" spans="2:14" x14ac:dyDescent="0.35">
      <c r="B552" s="91" t="s">
        <v>3173</v>
      </c>
      <c r="C552" s="71"/>
      <c r="D552" s="72" t="s">
        <v>241</v>
      </c>
      <c r="E552" s="71" t="s">
        <v>3920</v>
      </c>
      <c r="F552" s="71" t="s">
        <v>3921</v>
      </c>
      <c r="G552" s="72" t="s">
        <v>3173</v>
      </c>
      <c r="H552" s="86"/>
      <c r="I552" s="71" t="s">
        <v>1424</v>
      </c>
      <c r="J552" s="72" t="s">
        <v>170</v>
      </c>
      <c r="K552" s="71" t="s">
        <v>1821</v>
      </c>
      <c r="L552" s="77">
        <v>1550.2556179775281</v>
      </c>
      <c r="M552" s="78" t="s">
        <v>1302</v>
      </c>
      <c r="N552" s="76" t="s">
        <v>1304</v>
      </c>
    </row>
    <row r="553" spans="2:14" x14ac:dyDescent="0.35">
      <c r="B553" s="91" t="s">
        <v>3174</v>
      </c>
      <c r="C553" s="71"/>
      <c r="D553" s="72" t="s">
        <v>241</v>
      </c>
      <c r="E553" s="71" t="s">
        <v>3922</v>
      </c>
      <c r="F553" s="71" t="s">
        <v>3923</v>
      </c>
      <c r="G553" s="72" t="s">
        <v>3174</v>
      </c>
      <c r="H553" s="86"/>
      <c r="I553" s="71" t="s">
        <v>1424</v>
      </c>
      <c r="J553" s="72" t="s">
        <v>170</v>
      </c>
      <c r="K553" s="71" t="s">
        <v>1821</v>
      </c>
      <c r="L553" s="77">
        <v>1127.3988764044946</v>
      </c>
      <c r="M553" s="78" t="s">
        <v>1302</v>
      </c>
      <c r="N553" s="76" t="s">
        <v>1304</v>
      </c>
    </row>
    <row r="554" spans="2:14" x14ac:dyDescent="0.35">
      <c r="B554" s="91" t="s">
        <v>3175</v>
      </c>
      <c r="C554" s="71"/>
      <c r="D554" s="72" t="s">
        <v>241</v>
      </c>
      <c r="E554" s="71" t="s">
        <v>3924</v>
      </c>
      <c r="F554" s="71" t="s">
        <v>3925</v>
      </c>
      <c r="G554" s="72" t="s">
        <v>3175</v>
      </c>
      <c r="H554" s="86"/>
      <c r="I554" s="71" t="s">
        <v>1423</v>
      </c>
      <c r="J554" s="72" t="s">
        <v>173</v>
      </c>
      <c r="K554" s="71" t="s">
        <v>1821</v>
      </c>
      <c r="L554" s="77">
        <v>513792.93258426967</v>
      </c>
      <c r="M554" s="78" t="s">
        <v>1302</v>
      </c>
      <c r="N554" s="79" t="s">
        <v>4090</v>
      </c>
    </row>
    <row r="555" spans="2:14" x14ac:dyDescent="0.35">
      <c r="B555" s="91" t="s">
        <v>3176</v>
      </c>
      <c r="C555" s="71"/>
      <c r="D555" s="72" t="s">
        <v>241</v>
      </c>
      <c r="E555" s="71" t="s">
        <v>3926</v>
      </c>
      <c r="F555" s="71" t="s">
        <v>3927</v>
      </c>
      <c r="G555" s="72" t="s">
        <v>3176</v>
      </c>
      <c r="H555" s="86"/>
      <c r="I555" s="71" t="s">
        <v>1425</v>
      </c>
      <c r="J555" s="72" t="s">
        <v>170</v>
      </c>
      <c r="K555" s="71" t="s">
        <v>1821</v>
      </c>
      <c r="L555" s="77">
        <v>1288.4494382022472</v>
      </c>
      <c r="M555" s="75" t="s">
        <v>1303</v>
      </c>
      <c r="N555" s="76" t="s">
        <v>1304</v>
      </c>
    </row>
    <row r="556" spans="2:14" x14ac:dyDescent="0.35">
      <c r="B556" s="91" t="s">
        <v>3177</v>
      </c>
      <c r="C556" s="71"/>
      <c r="D556" s="72" t="s">
        <v>241</v>
      </c>
      <c r="E556" s="71" t="s">
        <v>3886</v>
      </c>
      <c r="F556" s="71" t="s">
        <v>3887</v>
      </c>
      <c r="G556" s="72" t="s">
        <v>3177</v>
      </c>
      <c r="H556" s="86"/>
      <c r="I556" s="71" t="s">
        <v>1423</v>
      </c>
      <c r="J556" s="72" t="s">
        <v>173</v>
      </c>
      <c r="K556" s="71" t="s">
        <v>1821</v>
      </c>
      <c r="L556" s="77">
        <v>103080.8426966292</v>
      </c>
      <c r="M556" s="78" t="s">
        <v>1302</v>
      </c>
      <c r="N556" s="79" t="s">
        <v>4090</v>
      </c>
    </row>
    <row r="557" spans="2:14" x14ac:dyDescent="0.35">
      <c r="B557" s="91" t="s">
        <v>3178</v>
      </c>
      <c r="C557" s="71"/>
      <c r="D557" s="72" t="s">
        <v>241</v>
      </c>
      <c r="E557" s="71" t="s">
        <v>3928</v>
      </c>
      <c r="F557" s="71" t="s">
        <v>3929</v>
      </c>
      <c r="G557" s="72" t="s">
        <v>3178</v>
      </c>
      <c r="H557" s="86"/>
      <c r="I557" s="71" t="s">
        <v>1423</v>
      </c>
      <c r="J557" s="72" t="s">
        <v>173</v>
      </c>
      <c r="K557" s="71" t="s">
        <v>1821</v>
      </c>
      <c r="L557" s="77">
        <v>17717.224719101123</v>
      </c>
      <c r="M557" s="78" t="s">
        <v>1302</v>
      </c>
      <c r="N557" s="79" t="s">
        <v>4090</v>
      </c>
    </row>
    <row r="558" spans="2:14" x14ac:dyDescent="0.35">
      <c r="B558" s="91" t="s">
        <v>3179</v>
      </c>
      <c r="C558" s="71"/>
      <c r="D558" s="72" t="s">
        <v>241</v>
      </c>
      <c r="E558" s="71" t="s">
        <v>3892</v>
      </c>
      <c r="F558" s="71" t="s">
        <v>3893</v>
      </c>
      <c r="G558" s="72" t="s">
        <v>3179</v>
      </c>
      <c r="H558" s="86"/>
      <c r="I558" s="71" t="s">
        <v>1424</v>
      </c>
      <c r="J558" s="72" t="s">
        <v>170</v>
      </c>
      <c r="K558" s="71" t="s">
        <v>1821</v>
      </c>
      <c r="L558" s="77">
        <v>1550.2556179775281</v>
      </c>
      <c r="M558" s="78" t="s">
        <v>1302</v>
      </c>
      <c r="N558" s="76" t="s">
        <v>1304</v>
      </c>
    </row>
    <row r="559" spans="2:14" x14ac:dyDescent="0.35">
      <c r="B559" s="91" t="s">
        <v>3180</v>
      </c>
      <c r="C559" s="71"/>
      <c r="D559" s="72" t="s">
        <v>241</v>
      </c>
      <c r="E559" s="71" t="s">
        <v>3930</v>
      </c>
      <c r="F559" s="71" t="s">
        <v>3931</v>
      </c>
      <c r="G559" s="72" t="s">
        <v>3180</v>
      </c>
      <c r="H559" s="86"/>
      <c r="I559" s="71" t="s">
        <v>1423</v>
      </c>
      <c r="J559" s="72" t="s">
        <v>173</v>
      </c>
      <c r="K559" s="71" t="s">
        <v>1821</v>
      </c>
      <c r="L559" s="77">
        <v>513792.93258426967</v>
      </c>
      <c r="M559" s="78" t="s">
        <v>1302</v>
      </c>
      <c r="N559" s="79" t="s">
        <v>4090</v>
      </c>
    </row>
    <row r="560" spans="2:14" x14ac:dyDescent="0.35">
      <c r="B560" s="91" t="s">
        <v>3181</v>
      </c>
      <c r="C560" s="71"/>
      <c r="D560" s="72" t="s">
        <v>241</v>
      </c>
      <c r="E560" s="71" t="s">
        <v>3874</v>
      </c>
      <c r="F560" s="71" t="s">
        <v>3875</v>
      </c>
      <c r="G560" s="72" t="s">
        <v>3181</v>
      </c>
      <c r="H560" s="86"/>
      <c r="I560" s="71" t="s">
        <v>1423</v>
      </c>
      <c r="J560" s="72" t="s">
        <v>173</v>
      </c>
      <c r="K560" s="71" t="s">
        <v>1821</v>
      </c>
      <c r="L560" s="77">
        <v>17717.224719101123</v>
      </c>
      <c r="M560" s="78" t="s">
        <v>1302</v>
      </c>
      <c r="N560" s="79" t="s">
        <v>4090</v>
      </c>
    </row>
    <row r="561" spans="2:14" x14ac:dyDescent="0.35">
      <c r="B561" s="91" t="s">
        <v>3182</v>
      </c>
      <c r="C561" s="71"/>
      <c r="D561" s="72" t="s">
        <v>241</v>
      </c>
      <c r="E561" s="71" t="s">
        <v>3932</v>
      </c>
      <c r="F561" s="71" t="s">
        <v>3933</v>
      </c>
      <c r="G561" s="72" t="s">
        <v>3182</v>
      </c>
      <c r="H561" s="86"/>
      <c r="I561" s="71" t="s">
        <v>1424</v>
      </c>
      <c r="J561" s="72" t="s">
        <v>170</v>
      </c>
      <c r="K561" s="71" t="s">
        <v>1821</v>
      </c>
      <c r="L561" s="77">
        <v>12401.863295880148</v>
      </c>
      <c r="M561" s="78" t="s">
        <v>1302</v>
      </c>
      <c r="N561" s="76" t="s">
        <v>1304</v>
      </c>
    </row>
    <row r="562" spans="2:14" x14ac:dyDescent="0.35">
      <c r="B562" s="91" t="s">
        <v>3183</v>
      </c>
      <c r="C562" s="71"/>
      <c r="D562" s="72" t="s">
        <v>241</v>
      </c>
      <c r="E562" s="71" t="s">
        <v>3902</v>
      </c>
      <c r="F562" s="71" t="s">
        <v>3903</v>
      </c>
      <c r="G562" s="72" t="s">
        <v>3183</v>
      </c>
      <c r="H562" s="86"/>
      <c r="I562" s="71" t="s">
        <v>1424</v>
      </c>
      <c r="J562" s="72" t="s">
        <v>170</v>
      </c>
      <c r="K562" s="71" t="s">
        <v>1821</v>
      </c>
      <c r="L562" s="77">
        <v>1550.2556179775281</v>
      </c>
      <c r="M562" s="78" t="s">
        <v>1302</v>
      </c>
      <c r="N562" s="76" t="s">
        <v>1304</v>
      </c>
    </row>
    <row r="563" spans="2:14" x14ac:dyDescent="0.35">
      <c r="B563" s="91" t="s">
        <v>3184</v>
      </c>
      <c r="C563" s="71"/>
      <c r="D563" s="72" t="s">
        <v>241</v>
      </c>
      <c r="E563" s="71" t="s">
        <v>3908</v>
      </c>
      <c r="F563" s="71" t="s">
        <v>3909</v>
      </c>
      <c r="G563" s="72" t="s">
        <v>3184</v>
      </c>
      <c r="H563" s="86"/>
      <c r="I563" s="71" t="s">
        <v>1424</v>
      </c>
      <c r="J563" s="72" t="s">
        <v>170</v>
      </c>
      <c r="K563" s="71" t="s">
        <v>1821</v>
      </c>
      <c r="L563" s="77">
        <v>69901.592696629217</v>
      </c>
      <c r="M563" s="78" t="s">
        <v>1302</v>
      </c>
      <c r="N563" s="76" t="s">
        <v>1304</v>
      </c>
    </row>
    <row r="564" spans="2:14" x14ac:dyDescent="0.35">
      <c r="B564" s="91" t="s">
        <v>3185</v>
      </c>
      <c r="C564" s="71"/>
      <c r="D564" s="72" t="s">
        <v>241</v>
      </c>
      <c r="E564" s="71" t="s">
        <v>3864</v>
      </c>
      <c r="F564" s="71" t="s">
        <v>3865</v>
      </c>
      <c r="G564" s="72" t="s">
        <v>3185</v>
      </c>
      <c r="H564" s="86"/>
      <c r="I564" s="71" t="s">
        <v>1423</v>
      </c>
      <c r="J564" s="72" t="s">
        <v>173</v>
      </c>
      <c r="K564" s="71" t="s">
        <v>1821</v>
      </c>
      <c r="L564" s="77">
        <v>373667.47191011236</v>
      </c>
      <c r="M564" s="78" t="s">
        <v>1302</v>
      </c>
      <c r="N564" s="79" t="s">
        <v>4090</v>
      </c>
    </row>
    <row r="565" spans="2:14" x14ac:dyDescent="0.35">
      <c r="B565" s="91" t="s">
        <v>3186</v>
      </c>
      <c r="C565" s="71"/>
      <c r="D565" s="72" t="s">
        <v>241</v>
      </c>
      <c r="E565" s="71" t="s">
        <v>3934</v>
      </c>
      <c r="F565" s="71" t="s">
        <v>3935</v>
      </c>
      <c r="G565" s="72" t="s">
        <v>3186</v>
      </c>
      <c r="H565" s="86"/>
      <c r="I565" s="71" t="s">
        <v>1425</v>
      </c>
      <c r="J565" s="72" t="s">
        <v>170</v>
      </c>
      <c r="K565" s="71" t="s">
        <v>1821</v>
      </c>
      <c r="L565" s="77">
        <v>10308.08988764045</v>
      </c>
      <c r="M565" s="75" t="s">
        <v>1303</v>
      </c>
      <c r="N565" s="76" t="s">
        <v>1304</v>
      </c>
    </row>
    <row r="566" spans="2:14" x14ac:dyDescent="0.35">
      <c r="B566" s="91" t="s">
        <v>3187</v>
      </c>
      <c r="C566" s="71"/>
      <c r="D566" s="72" t="s">
        <v>241</v>
      </c>
      <c r="E566" s="71" t="s">
        <v>3934</v>
      </c>
      <c r="F566" s="71" t="s">
        <v>3935</v>
      </c>
      <c r="G566" s="72" t="s">
        <v>3187</v>
      </c>
      <c r="H566" s="86"/>
      <c r="I566" s="71" t="s">
        <v>1424</v>
      </c>
      <c r="J566" s="72" t="s">
        <v>170</v>
      </c>
      <c r="K566" s="71" t="s">
        <v>1821</v>
      </c>
      <c r="L566" s="77">
        <v>9019.5702247191002</v>
      </c>
      <c r="M566" s="78" t="s">
        <v>1302</v>
      </c>
      <c r="N566" s="76" t="s">
        <v>1304</v>
      </c>
    </row>
    <row r="567" spans="2:14" x14ac:dyDescent="0.35">
      <c r="B567" s="91" t="s">
        <v>3188</v>
      </c>
      <c r="C567" s="71"/>
      <c r="D567" s="72" t="s">
        <v>241</v>
      </c>
      <c r="E567" s="71" t="s">
        <v>3916</v>
      </c>
      <c r="F567" s="71" t="s">
        <v>3917</v>
      </c>
      <c r="G567" s="72" t="s">
        <v>3188</v>
      </c>
      <c r="H567" s="86"/>
      <c r="I567" s="71" t="s">
        <v>1423</v>
      </c>
      <c r="J567" s="72" t="s">
        <v>173</v>
      </c>
      <c r="K567" s="71" t="s">
        <v>1821</v>
      </c>
      <c r="L567" s="77">
        <v>1098453.6404494382</v>
      </c>
      <c r="M567" s="78" t="s">
        <v>1302</v>
      </c>
      <c r="N567" s="79" t="s">
        <v>4090</v>
      </c>
    </row>
    <row r="568" spans="2:14" x14ac:dyDescent="0.35">
      <c r="B568" s="91" t="s">
        <v>3189</v>
      </c>
      <c r="C568" s="71"/>
      <c r="D568" s="72" t="s">
        <v>241</v>
      </c>
      <c r="E568" s="71" t="s">
        <v>3936</v>
      </c>
      <c r="F568" s="71" t="s">
        <v>3937</v>
      </c>
      <c r="G568" s="72" t="s">
        <v>3189</v>
      </c>
      <c r="H568" s="86"/>
      <c r="I568" s="71" t="s">
        <v>1425</v>
      </c>
      <c r="J568" s="72" t="s">
        <v>170</v>
      </c>
      <c r="K568" s="71" t="s">
        <v>1821</v>
      </c>
      <c r="L568" s="77">
        <v>51379.292134831463</v>
      </c>
      <c r="M568" s="75" t="s">
        <v>1303</v>
      </c>
      <c r="N568" s="76" t="s">
        <v>1304</v>
      </c>
    </row>
    <row r="569" spans="2:14" x14ac:dyDescent="0.35">
      <c r="B569" s="91" t="s">
        <v>3190</v>
      </c>
      <c r="C569" s="71"/>
      <c r="D569" s="72" t="s">
        <v>241</v>
      </c>
      <c r="E569" s="71" t="s">
        <v>3938</v>
      </c>
      <c r="F569" s="71" t="s">
        <v>3939</v>
      </c>
      <c r="G569" s="72" t="s">
        <v>3190</v>
      </c>
      <c r="H569" s="86"/>
      <c r="I569" s="71" t="s">
        <v>1424</v>
      </c>
      <c r="J569" s="72" t="s">
        <v>170</v>
      </c>
      <c r="K569" s="71" t="s">
        <v>1821</v>
      </c>
      <c r="L569" s="77">
        <v>69901.592696629217</v>
      </c>
      <c r="M569" s="78" t="s">
        <v>1302</v>
      </c>
      <c r="N569" s="76" t="s">
        <v>1304</v>
      </c>
    </row>
    <row r="570" spans="2:14" x14ac:dyDescent="0.35">
      <c r="B570" s="91" t="s">
        <v>3191</v>
      </c>
      <c r="C570" s="71"/>
      <c r="D570" s="72" t="s">
        <v>241</v>
      </c>
      <c r="E570" s="71" t="s">
        <v>3940</v>
      </c>
      <c r="F570" s="71" t="s">
        <v>3941</v>
      </c>
      <c r="G570" s="72" t="s">
        <v>3191</v>
      </c>
      <c r="H570" s="86"/>
      <c r="I570" s="71" t="s">
        <v>1425</v>
      </c>
      <c r="J570" s="72" t="s">
        <v>170</v>
      </c>
      <c r="K570" s="71" t="s">
        <v>1821</v>
      </c>
      <c r="L570" s="77">
        <v>10308.08988764045</v>
      </c>
      <c r="M570" s="75" t="s">
        <v>1303</v>
      </c>
      <c r="N570" s="76" t="s">
        <v>1304</v>
      </c>
    </row>
    <row r="571" spans="2:14" x14ac:dyDescent="0.35">
      <c r="B571" s="91" t="s">
        <v>3192</v>
      </c>
      <c r="C571" s="71"/>
      <c r="D571" s="72" t="s">
        <v>241</v>
      </c>
      <c r="E571" s="71" t="s">
        <v>3942</v>
      </c>
      <c r="F571" s="71" t="s">
        <v>3943</v>
      </c>
      <c r="G571" s="72" t="s">
        <v>3192</v>
      </c>
      <c r="H571" s="86"/>
      <c r="I571" s="71" t="s">
        <v>1424</v>
      </c>
      <c r="J571" s="72" t="s">
        <v>170</v>
      </c>
      <c r="K571" s="71" t="s">
        <v>1821</v>
      </c>
      <c r="L571" s="77">
        <v>32695.91104868914</v>
      </c>
      <c r="M571" s="78" t="s">
        <v>1302</v>
      </c>
      <c r="N571" s="76" t="s">
        <v>1304</v>
      </c>
    </row>
    <row r="572" spans="2:14" x14ac:dyDescent="0.35">
      <c r="B572" s="91" t="s">
        <v>3193</v>
      </c>
      <c r="C572" s="71"/>
      <c r="D572" s="72" t="s">
        <v>241</v>
      </c>
      <c r="E572" s="71" t="s">
        <v>3944</v>
      </c>
      <c r="F572" s="71" t="s">
        <v>3945</v>
      </c>
      <c r="G572" s="72" t="s">
        <v>3193</v>
      </c>
      <c r="H572" s="86"/>
      <c r="I572" s="71" t="s">
        <v>1424</v>
      </c>
      <c r="J572" s="72" t="s">
        <v>170</v>
      </c>
      <c r="K572" s="71" t="s">
        <v>1821</v>
      </c>
      <c r="L572" s="77">
        <v>69901.592696629217</v>
      </c>
      <c r="M572" s="78" t="s">
        <v>1302</v>
      </c>
      <c r="N572" s="76" t="s">
        <v>1304</v>
      </c>
    </row>
    <row r="573" spans="2:14" x14ac:dyDescent="0.35">
      <c r="B573" s="91" t="s">
        <v>3194</v>
      </c>
      <c r="C573" s="71"/>
      <c r="D573" s="72" t="s">
        <v>241</v>
      </c>
      <c r="E573" s="71" t="s">
        <v>3946</v>
      </c>
      <c r="F573" s="71" t="s">
        <v>3947</v>
      </c>
      <c r="G573" s="72" t="s">
        <v>3194</v>
      </c>
      <c r="H573" s="86"/>
      <c r="I573" s="71" t="s">
        <v>1423</v>
      </c>
      <c r="J573" s="72" t="s">
        <v>173</v>
      </c>
      <c r="K573" s="71" t="s">
        <v>1821</v>
      </c>
      <c r="L573" s="77">
        <v>513792.93258426967</v>
      </c>
      <c r="M573" s="78" t="s">
        <v>1302</v>
      </c>
      <c r="N573" s="79" t="s">
        <v>4090</v>
      </c>
    </row>
    <row r="574" spans="2:14" x14ac:dyDescent="0.35">
      <c r="B574" s="91" t="s">
        <v>3195</v>
      </c>
      <c r="C574" s="71"/>
      <c r="D574" s="72" t="s">
        <v>241</v>
      </c>
      <c r="E574" s="71" t="s">
        <v>3948</v>
      </c>
      <c r="F574" s="71" t="s">
        <v>3949</v>
      </c>
      <c r="G574" s="72" t="s">
        <v>3195</v>
      </c>
      <c r="H574" s="86"/>
      <c r="I574" s="71" t="s">
        <v>1423</v>
      </c>
      <c r="J574" s="72" t="s">
        <v>173</v>
      </c>
      <c r="K574" s="71" t="s">
        <v>1821</v>
      </c>
      <c r="L574" s="77">
        <v>12884.550561797752</v>
      </c>
      <c r="M574" s="78" t="s">
        <v>1302</v>
      </c>
      <c r="N574" s="79" t="s">
        <v>4090</v>
      </c>
    </row>
    <row r="575" spans="2:14" x14ac:dyDescent="0.35">
      <c r="B575" s="91" t="s">
        <v>3196</v>
      </c>
      <c r="C575" s="71"/>
      <c r="D575" s="72" t="s">
        <v>241</v>
      </c>
      <c r="E575" s="71" t="s">
        <v>3914</v>
      </c>
      <c r="F575" s="71" t="s">
        <v>3915</v>
      </c>
      <c r="G575" s="72" t="s">
        <v>3196</v>
      </c>
      <c r="H575" s="86"/>
      <c r="I575" s="71" t="s">
        <v>1425</v>
      </c>
      <c r="J575" s="72" t="s">
        <v>170</v>
      </c>
      <c r="K575" s="71" t="s">
        <v>1821</v>
      </c>
      <c r="L575" s="77">
        <v>14173.550561797752</v>
      </c>
      <c r="M575" s="75" t="s">
        <v>1303</v>
      </c>
      <c r="N575" s="76" t="s">
        <v>1304</v>
      </c>
    </row>
    <row r="576" spans="2:14" x14ac:dyDescent="0.35">
      <c r="B576" s="91" t="s">
        <v>3197</v>
      </c>
      <c r="C576" s="71"/>
      <c r="D576" s="72" t="s">
        <v>241</v>
      </c>
      <c r="E576" s="71" t="s">
        <v>3950</v>
      </c>
      <c r="F576" s="71" t="s">
        <v>3951</v>
      </c>
      <c r="G576" s="72" t="s">
        <v>3197</v>
      </c>
      <c r="H576" s="86"/>
      <c r="I576" s="71" t="s">
        <v>1424</v>
      </c>
      <c r="J576" s="72" t="s">
        <v>170</v>
      </c>
      <c r="K576" s="71" t="s">
        <v>1821</v>
      </c>
      <c r="L576" s="77">
        <v>12401.863295880148</v>
      </c>
      <c r="M576" s="78" t="s">
        <v>1302</v>
      </c>
      <c r="N576" s="76" t="s">
        <v>1304</v>
      </c>
    </row>
    <row r="577" spans="2:14" x14ac:dyDescent="0.35">
      <c r="B577" s="91" t="s">
        <v>3198</v>
      </c>
      <c r="C577" s="71"/>
      <c r="D577" s="72" t="s">
        <v>241</v>
      </c>
      <c r="E577" s="71" t="s">
        <v>3950</v>
      </c>
      <c r="F577" s="71" t="s">
        <v>3951</v>
      </c>
      <c r="G577" s="72" t="s">
        <v>3198</v>
      </c>
      <c r="H577" s="86"/>
      <c r="I577" s="71" t="s">
        <v>1423</v>
      </c>
      <c r="J577" s="72" t="s">
        <v>173</v>
      </c>
      <c r="K577" s="71" t="s">
        <v>1821</v>
      </c>
      <c r="L577" s="77">
        <v>141735.58426966291</v>
      </c>
      <c r="M577" s="78" t="s">
        <v>1302</v>
      </c>
      <c r="N577" s="79" t="s">
        <v>4090</v>
      </c>
    </row>
    <row r="578" spans="2:14" x14ac:dyDescent="0.35">
      <c r="B578" s="91" t="s">
        <v>3199</v>
      </c>
      <c r="C578" s="71"/>
      <c r="D578" s="72" t="s">
        <v>241</v>
      </c>
      <c r="E578" s="71" t="s">
        <v>3952</v>
      </c>
      <c r="F578" s="71" t="s">
        <v>3953</v>
      </c>
      <c r="G578" s="72" t="s">
        <v>3199</v>
      </c>
      <c r="H578" s="86"/>
      <c r="I578" s="71" t="s">
        <v>1425</v>
      </c>
      <c r="J578" s="72" t="s">
        <v>170</v>
      </c>
      <c r="K578" s="71" t="s">
        <v>1821</v>
      </c>
      <c r="L578" s="77">
        <v>1771.7191011235955</v>
      </c>
      <c r="M578" s="75" t="s">
        <v>1303</v>
      </c>
      <c r="N578" s="76" t="s">
        <v>1304</v>
      </c>
    </row>
    <row r="579" spans="2:14" x14ac:dyDescent="0.35">
      <c r="B579" s="91" t="s">
        <v>3200</v>
      </c>
      <c r="C579" s="71"/>
      <c r="D579" s="72" t="s">
        <v>241</v>
      </c>
      <c r="E579" s="71" t="s">
        <v>3954</v>
      </c>
      <c r="F579" s="71" t="s">
        <v>3955</v>
      </c>
      <c r="G579" s="72" t="s">
        <v>3200</v>
      </c>
      <c r="H579" s="86"/>
      <c r="I579" s="71" t="s">
        <v>1425</v>
      </c>
      <c r="J579" s="72" t="s">
        <v>170</v>
      </c>
      <c r="K579" s="71" t="s">
        <v>1821</v>
      </c>
      <c r="L579" s="77">
        <v>1288.4494382022472</v>
      </c>
      <c r="M579" s="75" t="s">
        <v>1303</v>
      </c>
      <c r="N579" s="76" t="s">
        <v>1304</v>
      </c>
    </row>
    <row r="580" spans="2:14" x14ac:dyDescent="0.35">
      <c r="B580" s="91" t="s">
        <v>3201</v>
      </c>
      <c r="C580" s="71"/>
      <c r="D580" s="72" t="s">
        <v>241</v>
      </c>
      <c r="E580" s="71" t="s">
        <v>3956</v>
      </c>
      <c r="F580" s="71" t="s">
        <v>3957</v>
      </c>
      <c r="G580" s="72" t="s">
        <v>3201</v>
      </c>
      <c r="H580" s="86"/>
      <c r="I580" s="71" t="s">
        <v>1424</v>
      </c>
      <c r="J580" s="72" t="s">
        <v>170</v>
      </c>
      <c r="K580" s="71" t="s">
        <v>1821</v>
      </c>
      <c r="L580" s="77">
        <v>44956.88389513109</v>
      </c>
      <c r="M580" s="78" t="s">
        <v>1302</v>
      </c>
      <c r="N580" s="76" t="s">
        <v>1304</v>
      </c>
    </row>
    <row r="581" spans="2:14" x14ac:dyDescent="0.35">
      <c r="B581" s="91" t="s">
        <v>3202</v>
      </c>
      <c r="C581" s="71"/>
      <c r="D581" s="72" t="s">
        <v>241</v>
      </c>
      <c r="E581" s="71" t="s">
        <v>3958</v>
      </c>
      <c r="F581" s="71" t="s">
        <v>3959</v>
      </c>
      <c r="G581" s="72" t="s">
        <v>3202</v>
      </c>
      <c r="H581" s="86"/>
      <c r="I581" s="71" t="s">
        <v>1423</v>
      </c>
      <c r="J581" s="72" t="s">
        <v>173</v>
      </c>
      <c r="K581" s="71" t="s">
        <v>1821</v>
      </c>
      <c r="L581" s="77">
        <v>17717.224719101123</v>
      </c>
      <c r="M581" s="78" t="s">
        <v>1302</v>
      </c>
      <c r="N581" s="79" t="s">
        <v>4090</v>
      </c>
    </row>
    <row r="582" spans="2:14" x14ac:dyDescent="0.35">
      <c r="B582" s="91" t="s">
        <v>3203</v>
      </c>
      <c r="C582" s="71"/>
      <c r="D582" s="72" t="s">
        <v>241</v>
      </c>
      <c r="E582" s="71" t="s">
        <v>3928</v>
      </c>
      <c r="F582" s="71" t="s">
        <v>3929</v>
      </c>
      <c r="G582" s="72" t="s">
        <v>3203</v>
      </c>
      <c r="H582" s="86"/>
      <c r="I582" s="71" t="s">
        <v>1424</v>
      </c>
      <c r="J582" s="72" t="s">
        <v>170</v>
      </c>
      <c r="K582" s="71" t="s">
        <v>1821</v>
      </c>
      <c r="L582" s="77">
        <v>1550.2556179775281</v>
      </c>
      <c r="M582" s="78" t="s">
        <v>1302</v>
      </c>
      <c r="N582" s="76" t="s">
        <v>1304</v>
      </c>
    </row>
    <row r="583" spans="2:14" x14ac:dyDescent="0.35">
      <c r="B583" s="91" t="s">
        <v>3204</v>
      </c>
      <c r="C583" s="71"/>
      <c r="D583" s="72" t="s">
        <v>241</v>
      </c>
      <c r="E583" s="71" t="s">
        <v>3904</v>
      </c>
      <c r="F583" s="71" t="s">
        <v>3905</v>
      </c>
      <c r="G583" s="72" t="s">
        <v>3204</v>
      </c>
      <c r="H583" s="86"/>
      <c r="I583" s="71" t="s">
        <v>1425</v>
      </c>
      <c r="J583" s="72" t="s">
        <v>170</v>
      </c>
      <c r="K583" s="71" t="s">
        <v>1821</v>
      </c>
      <c r="L583" s="77">
        <v>10308.08988764045</v>
      </c>
      <c r="M583" s="75" t="s">
        <v>1303</v>
      </c>
      <c r="N583" s="76" t="s">
        <v>1304</v>
      </c>
    </row>
    <row r="584" spans="2:14" x14ac:dyDescent="0.35">
      <c r="B584" s="91" t="s">
        <v>3205</v>
      </c>
      <c r="C584" s="71"/>
      <c r="D584" s="72" t="s">
        <v>241</v>
      </c>
      <c r="E584" s="71" t="s">
        <v>3872</v>
      </c>
      <c r="F584" s="71" t="s">
        <v>3873</v>
      </c>
      <c r="G584" s="72" t="s">
        <v>3205</v>
      </c>
      <c r="H584" s="86"/>
      <c r="I584" s="71" t="s">
        <v>1423</v>
      </c>
      <c r="J584" s="72" t="s">
        <v>173</v>
      </c>
      <c r="K584" s="71" t="s">
        <v>1821</v>
      </c>
      <c r="L584" s="77">
        <v>17717.224719101123</v>
      </c>
      <c r="M584" s="78" t="s">
        <v>1302</v>
      </c>
      <c r="N584" s="79" t="s">
        <v>4090</v>
      </c>
    </row>
    <row r="585" spans="2:14" x14ac:dyDescent="0.35">
      <c r="B585" s="91" t="s">
        <v>3206</v>
      </c>
      <c r="C585" s="71"/>
      <c r="D585" s="72" t="s">
        <v>241</v>
      </c>
      <c r="E585" s="71" t="s">
        <v>3960</v>
      </c>
      <c r="F585" s="71" t="s">
        <v>3961</v>
      </c>
      <c r="G585" s="72" t="s">
        <v>3206</v>
      </c>
      <c r="H585" s="86"/>
      <c r="I585" s="71" t="s">
        <v>1423</v>
      </c>
      <c r="J585" s="72" t="s">
        <v>173</v>
      </c>
      <c r="K585" s="71" t="s">
        <v>1821</v>
      </c>
      <c r="L585" s="77">
        <v>12884.550561797752</v>
      </c>
      <c r="M585" s="78" t="s">
        <v>1302</v>
      </c>
      <c r="N585" s="79" t="s">
        <v>4090</v>
      </c>
    </row>
    <row r="586" spans="2:14" x14ac:dyDescent="0.35">
      <c r="B586" s="91" t="s">
        <v>3207</v>
      </c>
      <c r="C586" s="71"/>
      <c r="D586" s="72" t="s">
        <v>241</v>
      </c>
      <c r="E586" s="71" t="s">
        <v>3938</v>
      </c>
      <c r="F586" s="71" t="s">
        <v>3939</v>
      </c>
      <c r="G586" s="72" t="s">
        <v>3207</v>
      </c>
      <c r="H586" s="86"/>
      <c r="I586" s="71" t="s">
        <v>1425</v>
      </c>
      <c r="J586" s="72" t="s">
        <v>170</v>
      </c>
      <c r="K586" s="71" t="s">
        <v>1821</v>
      </c>
      <c r="L586" s="77">
        <v>79887.539325842707</v>
      </c>
      <c r="M586" s="75" t="s">
        <v>1303</v>
      </c>
      <c r="N586" s="76" t="s">
        <v>1304</v>
      </c>
    </row>
    <row r="587" spans="2:14" x14ac:dyDescent="0.35">
      <c r="B587" s="91" t="s">
        <v>3208</v>
      </c>
      <c r="C587" s="71"/>
      <c r="D587" s="72" t="s">
        <v>241</v>
      </c>
      <c r="E587" s="71" t="s">
        <v>3882</v>
      </c>
      <c r="F587" s="71" t="s">
        <v>3883</v>
      </c>
      <c r="G587" s="72" t="s">
        <v>3208</v>
      </c>
      <c r="H587" s="86"/>
      <c r="I587" s="71" t="s">
        <v>1423</v>
      </c>
      <c r="J587" s="72" t="s">
        <v>173</v>
      </c>
      <c r="K587" s="71" t="s">
        <v>1821</v>
      </c>
      <c r="L587" s="77">
        <v>12884.550561797752</v>
      </c>
      <c r="M587" s="78" t="s">
        <v>1302</v>
      </c>
      <c r="N587" s="79" t="s">
        <v>4090</v>
      </c>
    </row>
    <row r="588" spans="2:14" x14ac:dyDescent="0.35">
      <c r="B588" s="91" t="s">
        <v>3209</v>
      </c>
      <c r="C588" s="71"/>
      <c r="D588" s="72" t="s">
        <v>241</v>
      </c>
      <c r="E588" s="71" t="s">
        <v>3962</v>
      </c>
      <c r="F588" s="71" t="s">
        <v>3963</v>
      </c>
      <c r="G588" s="72" t="s">
        <v>3209</v>
      </c>
      <c r="H588" s="86"/>
      <c r="I588" s="71" t="s">
        <v>1424</v>
      </c>
      <c r="J588" s="72" t="s">
        <v>170</v>
      </c>
      <c r="K588" s="71" t="s">
        <v>1821</v>
      </c>
      <c r="L588" s="77">
        <v>44956.88389513109</v>
      </c>
      <c r="M588" s="78" t="s">
        <v>1302</v>
      </c>
      <c r="N588" s="76" t="s">
        <v>1304</v>
      </c>
    </row>
    <row r="589" spans="2:14" x14ac:dyDescent="0.35">
      <c r="B589" s="91" t="s">
        <v>3210</v>
      </c>
      <c r="C589" s="71"/>
      <c r="D589" s="72" t="s">
        <v>241</v>
      </c>
      <c r="E589" s="71" t="s">
        <v>3964</v>
      </c>
      <c r="F589" s="71" t="s">
        <v>3965</v>
      </c>
      <c r="G589" s="72" t="s">
        <v>3210</v>
      </c>
      <c r="H589" s="86"/>
      <c r="I589" s="71" t="s">
        <v>1423</v>
      </c>
      <c r="J589" s="72" t="s">
        <v>173</v>
      </c>
      <c r="K589" s="71" t="s">
        <v>1821</v>
      </c>
      <c r="L589" s="77">
        <v>141735.58426966291</v>
      </c>
      <c r="M589" s="78" t="s">
        <v>1302</v>
      </c>
      <c r="N589" s="79" t="s">
        <v>4090</v>
      </c>
    </row>
    <row r="590" spans="2:14" x14ac:dyDescent="0.35">
      <c r="B590" s="91" t="s">
        <v>3211</v>
      </c>
      <c r="C590" s="71"/>
      <c r="D590" s="72" t="s">
        <v>241</v>
      </c>
      <c r="E590" s="71" t="s">
        <v>3966</v>
      </c>
      <c r="F590" s="71" t="s">
        <v>3967</v>
      </c>
      <c r="G590" s="72" t="s">
        <v>3211</v>
      </c>
      <c r="H590" s="86"/>
      <c r="I590" s="71" t="s">
        <v>1424</v>
      </c>
      <c r="J590" s="72" t="s">
        <v>170</v>
      </c>
      <c r="K590" s="71" t="s">
        <v>1821</v>
      </c>
      <c r="L590" s="77">
        <v>9019.5702247191002</v>
      </c>
      <c r="M590" s="78" t="s">
        <v>1302</v>
      </c>
      <c r="N590" s="76" t="s">
        <v>1304</v>
      </c>
    </row>
    <row r="591" spans="2:14" x14ac:dyDescent="0.35">
      <c r="B591" s="91" t="s">
        <v>3212</v>
      </c>
      <c r="C591" s="71"/>
      <c r="D591" s="72" t="s">
        <v>241</v>
      </c>
      <c r="E591" s="71" t="s">
        <v>3968</v>
      </c>
      <c r="F591" s="71" t="s">
        <v>3969</v>
      </c>
      <c r="G591" s="72" t="s">
        <v>3212</v>
      </c>
      <c r="H591" s="86"/>
      <c r="I591" s="71" t="s">
        <v>1424</v>
      </c>
      <c r="J591" s="72" t="s">
        <v>170</v>
      </c>
      <c r="K591" s="71" t="s">
        <v>1821</v>
      </c>
      <c r="L591" s="77">
        <v>1127.3988764044946</v>
      </c>
      <c r="M591" s="78" t="s">
        <v>1302</v>
      </c>
      <c r="N591" s="76" t="s">
        <v>1304</v>
      </c>
    </row>
    <row r="592" spans="2:14" x14ac:dyDescent="0.35">
      <c r="B592" s="91" t="s">
        <v>3213</v>
      </c>
      <c r="C592" s="71"/>
      <c r="D592" s="72" t="s">
        <v>1182</v>
      </c>
      <c r="E592" s="71" t="s">
        <v>292</v>
      </c>
      <c r="F592" s="71" t="s">
        <v>1849</v>
      </c>
      <c r="G592" s="72" t="s">
        <v>3213</v>
      </c>
      <c r="H592" s="86"/>
      <c r="I592" s="71" t="s">
        <v>1423</v>
      </c>
      <c r="J592" s="72" t="s">
        <v>173</v>
      </c>
      <c r="K592" s="71" t="s">
        <v>1821</v>
      </c>
      <c r="L592" s="77">
        <v>1063.3033707865168</v>
      </c>
      <c r="M592" s="78" t="s">
        <v>1302</v>
      </c>
      <c r="N592" s="79" t="s">
        <v>4090</v>
      </c>
    </row>
    <row r="593" spans="2:14" x14ac:dyDescent="0.35">
      <c r="B593" s="91" t="s">
        <v>3214</v>
      </c>
      <c r="C593" s="71"/>
      <c r="D593" s="72" t="s">
        <v>241</v>
      </c>
      <c r="E593" s="71" t="s">
        <v>3868</v>
      </c>
      <c r="F593" s="71" t="s">
        <v>3869</v>
      </c>
      <c r="G593" s="72" t="s">
        <v>3214</v>
      </c>
      <c r="H593" s="86"/>
      <c r="I593" s="71" t="s">
        <v>1423</v>
      </c>
      <c r="J593" s="72" t="s">
        <v>173</v>
      </c>
      <c r="K593" s="71" t="s">
        <v>1821</v>
      </c>
      <c r="L593" s="77">
        <v>798875.38202247187</v>
      </c>
      <c r="M593" s="78" t="s">
        <v>1302</v>
      </c>
      <c r="N593" s="79" t="s">
        <v>4090</v>
      </c>
    </row>
    <row r="594" spans="2:14" x14ac:dyDescent="0.35">
      <c r="B594" s="91" t="s">
        <v>3215</v>
      </c>
      <c r="C594" s="71"/>
      <c r="D594" s="72" t="s">
        <v>241</v>
      </c>
      <c r="E594" s="71" t="s">
        <v>3970</v>
      </c>
      <c r="F594" s="71" t="s">
        <v>3971</v>
      </c>
      <c r="G594" s="72" t="s">
        <v>3215</v>
      </c>
      <c r="H594" s="86"/>
      <c r="I594" s="71" t="s">
        <v>1423</v>
      </c>
      <c r="J594" s="72" t="s">
        <v>173</v>
      </c>
      <c r="K594" s="71" t="s">
        <v>1821</v>
      </c>
      <c r="L594" s="77">
        <v>17717.224719101123</v>
      </c>
      <c r="M594" s="78" t="s">
        <v>1302</v>
      </c>
      <c r="N594" s="79" t="s">
        <v>4090</v>
      </c>
    </row>
    <row r="595" spans="2:14" x14ac:dyDescent="0.35">
      <c r="B595" s="91" t="s">
        <v>3216</v>
      </c>
      <c r="C595" s="71"/>
      <c r="D595" s="72" t="s">
        <v>241</v>
      </c>
      <c r="E595" s="71" t="s">
        <v>3888</v>
      </c>
      <c r="F595" s="71" t="s">
        <v>3889</v>
      </c>
      <c r="G595" s="72" t="s">
        <v>3216</v>
      </c>
      <c r="H595" s="86"/>
      <c r="I595" s="71" t="s">
        <v>1424</v>
      </c>
      <c r="J595" s="72" t="s">
        <v>170</v>
      </c>
      <c r="K595" s="71" t="s">
        <v>1821</v>
      </c>
      <c r="L595" s="77">
        <v>32695.91104868914</v>
      </c>
      <c r="M595" s="78" t="s">
        <v>1302</v>
      </c>
      <c r="N595" s="76" t="s">
        <v>1304</v>
      </c>
    </row>
    <row r="596" spans="2:14" x14ac:dyDescent="0.35">
      <c r="B596" s="91" t="s">
        <v>3217</v>
      </c>
      <c r="C596" s="71"/>
      <c r="D596" s="72" t="s">
        <v>241</v>
      </c>
      <c r="E596" s="71" t="s">
        <v>3972</v>
      </c>
      <c r="F596" s="71" t="s">
        <v>3973</v>
      </c>
      <c r="G596" s="72" t="s">
        <v>3217</v>
      </c>
      <c r="H596" s="86"/>
      <c r="I596" s="71" t="s">
        <v>1423</v>
      </c>
      <c r="J596" s="72" t="s">
        <v>173</v>
      </c>
      <c r="K596" s="71" t="s">
        <v>1821</v>
      </c>
      <c r="L596" s="77">
        <v>1098453.6404494382</v>
      </c>
      <c r="M596" s="78" t="s">
        <v>1302</v>
      </c>
      <c r="N596" s="79" t="s">
        <v>4090</v>
      </c>
    </row>
    <row r="597" spans="2:14" x14ac:dyDescent="0.35">
      <c r="B597" s="91" t="s">
        <v>3218</v>
      </c>
      <c r="C597" s="71"/>
      <c r="D597" s="72" t="s">
        <v>241</v>
      </c>
      <c r="E597" s="71" t="s">
        <v>3974</v>
      </c>
      <c r="F597" s="71" t="s">
        <v>3975</v>
      </c>
      <c r="G597" s="72" t="s">
        <v>3218</v>
      </c>
      <c r="H597" s="86"/>
      <c r="I597" s="71" t="s">
        <v>1425</v>
      </c>
      <c r="J597" s="72" t="s">
        <v>170</v>
      </c>
      <c r="K597" s="71" t="s">
        <v>1821</v>
      </c>
      <c r="L597" s="77">
        <v>1771.7191011235955</v>
      </c>
      <c r="M597" s="75" t="s">
        <v>1303</v>
      </c>
      <c r="N597" s="76" t="s">
        <v>1304</v>
      </c>
    </row>
    <row r="598" spans="2:14" x14ac:dyDescent="0.35">
      <c r="B598" s="91" t="s">
        <v>3219</v>
      </c>
      <c r="C598" s="71"/>
      <c r="D598" s="72" t="s">
        <v>241</v>
      </c>
      <c r="E598" s="71" t="s">
        <v>3906</v>
      </c>
      <c r="F598" s="71" t="s">
        <v>3907</v>
      </c>
      <c r="G598" s="72" t="s">
        <v>3219</v>
      </c>
      <c r="H598" s="86"/>
      <c r="I598" s="71" t="s">
        <v>1423</v>
      </c>
      <c r="J598" s="72" t="s">
        <v>173</v>
      </c>
      <c r="K598" s="71" t="s">
        <v>1821</v>
      </c>
      <c r="L598" s="77">
        <v>17717.224719101123</v>
      </c>
      <c r="M598" s="78" t="s">
        <v>1302</v>
      </c>
      <c r="N598" s="79" t="s">
        <v>4090</v>
      </c>
    </row>
    <row r="599" spans="2:14" x14ac:dyDescent="0.35">
      <c r="B599" s="91" t="s">
        <v>3220</v>
      </c>
      <c r="C599" s="71"/>
      <c r="D599" s="72" t="s">
        <v>241</v>
      </c>
      <c r="E599" s="71" t="s">
        <v>3932</v>
      </c>
      <c r="F599" s="71" t="s">
        <v>3933</v>
      </c>
      <c r="G599" s="72" t="s">
        <v>3220</v>
      </c>
      <c r="H599" s="86"/>
      <c r="I599" s="71" t="s">
        <v>1425</v>
      </c>
      <c r="J599" s="72" t="s">
        <v>170</v>
      </c>
      <c r="K599" s="71" t="s">
        <v>1821</v>
      </c>
      <c r="L599" s="77">
        <v>14173.550561797752</v>
      </c>
      <c r="M599" s="75" t="s">
        <v>1303</v>
      </c>
      <c r="N599" s="76" t="s">
        <v>1304</v>
      </c>
    </row>
    <row r="600" spans="2:14" x14ac:dyDescent="0.35">
      <c r="B600" s="91" t="s">
        <v>3221</v>
      </c>
      <c r="C600" s="71"/>
      <c r="D600" s="72" t="s">
        <v>241</v>
      </c>
      <c r="E600" s="71" t="s">
        <v>3936</v>
      </c>
      <c r="F600" s="71" t="s">
        <v>3937</v>
      </c>
      <c r="G600" s="72" t="s">
        <v>3221</v>
      </c>
      <c r="H600" s="86"/>
      <c r="I600" s="71" t="s">
        <v>1424</v>
      </c>
      <c r="J600" s="72" t="s">
        <v>170</v>
      </c>
      <c r="K600" s="71" t="s">
        <v>1821</v>
      </c>
      <c r="L600" s="77">
        <v>44956.88389513109</v>
      </c>
      <c r="M600" s="78" t="s">
        <v>1302</v>
      </c>
      <c r="N600" s="76" t="s">
        <v>1304</v>
      </c>
    </row>
    <row r="601" spans="2:14" x14ac:dyDescent="0.35">
      <c r="B601" s="91" t="s">
        <v>3222</v>
      </c>
      <c r="C601" s="71"/>
      <c r="D601" s="72" t="s">
        <v>241</v>
      </c>
      <c r="E601" s="71" t="s">
        <v>3976</v>
      </c>
      <c r="F601" s="71" t="s">
        <v>3977</v>
      </c>
      <c r="G601" s="72" t="s">
        <v>3222</v>
      </c>
      <c r="H601" s="86"/>
      <c r="I601" s="71" t="s">
        <v>1424</v>
      </c>
      <c r="J601" s="72" t="s">
        <v>170</v>
      </c>
      <c r="K601" s="71" t="s">
        <v>1821</v>
      </c>
      <c r="L601" s="77">
        <v>1550.2556179775281</v>
      </c>
      <c r="M601" s="78" t="s">
        <v>1302</v>
      </c>
      <c r="N601" s="76" t="s">
        <v>1304</v>
      </c>
    </row>
    <row r="602" spans="2:14" x14ac:dyDescent="0.35">
      <c r="B602" s="91" t="s">
        <v>3223</v>
      </c>
      <c r="C602" s="71"/>
      <c r="D602" s="72" t="s">
        <v>241</v>
      </c>
      <c r="E602" s="71" t="s">
        <v>3864</v>
      </c>
      <c r="F602" s="71" t="s">
        <v>3865</v>
      </c>
      <c r="G602" s="72" t="s">
        <v>3223</v>
      </c>
      <c r="H602" s="86"/>
      <c r="I602" s="71" t="s">
        <v>1425</v>
      </c>
      <c r="J602" s="72" t="s">
        <v>170</v>
      </c>
      <c r="K602" s="71" t="s">
        <v>1821</v>
      </c>
      <c r="L602" s="77">
        <v>37366.741573033709</v>
      </c>
      <c r="M602" s="75" t="s">
        <v>1303</v>
      </c>
      <c r="N602" s="76" t="s">
        <v>1304</v>
      </c>
    </row>
    <row r="603" spans="2:14" x14ac:dyDescent="0.35">
      <c r="B603" s="91" t="s">
        <v>3224</v>
      </c>
      <c r="C603" s="71"/>
      <c r="D603" s="72" t="s">
        <v>241</v>
      </c>
      <c r="E603" s="71" t="s">
        <v>3884</v>
      </c>
      <c r="F603" s="71" t="s">
        <v>3885</v>
      </c>
      <c r="G603" s="72" t="s">
        <v>3224</v>
      </c>
      <c r="H603" s="86"/>
      <c r="I603" s="71" t="s">
        <v>1424</v>
      </c>
      <c r="J603" s="72" t="s">
        <v>170</v>
      </c>
      <c r="K603" s="71" t="s">
        <v>1821</v>
      </c>
      <c r="L603" s="77">
        <v>1127.3988764044946</v>
      </c>
      <c r="M603" s="78" t="s">
        <v>1302</v>
      </c>
      <c r="N603" s="76" t="s">
        <v>1304</v>
      </c>
    </row>
    <row r="604" spans="2:14" x14ac:dyDescent="0.35">
      <c r="B604" s="91" t="s">
        <v>3225</v>
      </c>
      <c r="C604" s="71"/>
      <c r="D604" s="72" t="s">
        <v>241</v>
      </c>
      <c r="E604" s="71" t="s">
        <v>3910</v>
      </c>
      <c r="F604" s="71" t="s">
        <v>3911</v>
      </c>
      <c r="G604" s="72" t="s">
        <v>3225</v>
      </c>
      <c r="H604" s="86"/>
      <c r="I604" s="71" t="s">
        <v>1423</v>
      </c>
      <c r="J604" s="72" t="s">
        <v>173</v>
      </c>
      <c r="K604" s="71" t="s">
        <v>1821</v>
      </c>
      <c r="L604" s="77">
        <v>1098453.6404494382</v>
      </c>
      <c r="M604" s="78" t="s">
        <v>1302</v>
      </c>
      <c r="N604" s="79" t="s">
        <v>4090</v>
      </c>
    </row>
    <row r="605" spans="2:14" x14ac:dyDescent="0.35">
      <c r="B605" s="91" t="s">
        <v>3226</v>
      </c>
      <c r="C605" s="71"/>
      <c r="D605" s="72" t="s">
        <v>1182</v>
      </c>
      <c r="E605" s="71" t="s">
        <v>267</v>
      </c>
      <c r="F605" s="71" t="s">
        <v>2572</v>
      </c>
      <c r="G605" s="72" t="s">
        <v>3226</v>
      </c>
      <c r="H605" s="86"/>
      <c r="I605" s="71" t="s">
        <v>1425</v>
      </c>
      <c r="J605" s="72" t="s">
        <v>170</v>
      </c>
      <c r="K605" s="71" t="s">
        <v>1821</v>
      </c>
      <c r="L605" s="77">
        <v>744.08988764044943</v>
      </c>
      <c r="M605" s="75" t="s">
        <v>1303</v>
      </c>
      <c r="N605" s="76" t="s">
        <v>1304</v>
      </c>
    </row>
    <row r="606" spans="2:14" x14ac:dyDescent="0.35">
      <c r="B606" s="91" t="s">
        <v>3227</v>
      </c>
      <c r="C606" s="71"/>
      <c r="D606" s="72" t="s">
        <v>241</v>
      </c>
      <c r="E606" s="71" t="s">
        <v>3890</v>
      </c>
      <c r="F606" s="71" t="s">
        <v>3891</v>
      </c>
      <c r="G606" s="72" t="s">
        <v>3227</v>
      </c>
      <c r="H606" s="86"/>
      <c r="I606" s="71" t="s">
        <v>1425</v>
      </c>
      <c r="J606" s="72" t="s">
        <v>170</v>
      </c>
      <c r="K606" s="71" t="s">
        <v>1821</v>
      </c>
      <c r="L606" s="77">
        <v>79887.539325842707</v>
      </c>
      <c r="M606" s="75" t="s">
        <v>1303</v>
      </c>
      <c r="N606" s="76" t="s">
        <v>1304</v>
      </c>
    </row>
    <row r="607" spans="2:14" x14ac:dyDescent="0.35">
      <c r="B607" s="91" t="s">
        <v>3228</v>
      </c>
      <c r="C607" s="71"/>
      <c r="D607" s="72" t="s">
        <v>241</v>
      </c>
      <c r="E607" s="71" t="s">
        <v>3922</v>
      </c>
      <c r="F607" s="71" t="s">
        <v>3923</v>
      </c>
      <c r="G607" s="72" t="s">
        <v>3228</v>
      </c>
      <c r="H607" s="86"/>
      <c r="I607" s="71" t="s">
        <v>1423</v>
      </c>
      <c r="J607" s="72" t="s">
        <v>173</v>
      </c>
      <c r="K607" s="71" t="s">
        <v>1821</v>
      </c>
      <c r="L607" s="77">
        <v>12884.550561797752</v>
      </c>
      <c r="M607" s="78" t="s">
        <v>1302</v>
      </c>
      <c r="N607" s="79" t="s">
        <v>4090</v>
      </c>
    </row>
    <row r="608" spans="2:14" x14ac:dyDescent="0.35">
      <c r="B608" s="91" t="s">
        <v>3229</v>
      </c>
      <c r="C608" s="71"/>
      <c r="D608" s="72" t="s">
        <v>241</v>
      </c>
      <c r="E608" s="71" t="s">
        <v>3866</v>
      </c>
      <c r="F608" s="71" t="s">
        <v>3867</v>
      </c>
      <c r="G608" s="72" t="s">
        <v>3229</v>
      </c>
      <c r="H608" s="86"/>
      <c r="I608" s="71" t="s">
        <v>1424</v>
      </c>
      <c r="J608" s="72" t="s">
        <v>170</v>
      </c>
      <c r="K608" s="71" t="s">
        <v>1821</v>
      </c>
      <c r="L608" s="77">
        <v>1550.2556179775281</v>
      </c>
      <c r="M608" s="78" t="s">
        <v>1302</v>
      </c>
      <c r="N608" s="76" t="s">
        <v>1304</v>
      </c>
    </row>
    <row r="609" spans="2:14" x14ac:dyDescent="0.35">
      <c r="B609" s="91" t="s">
        <v>3230</v>
      </c>
      <c r="C609" s="71"/>
      <c r="D609" s="72" t="s">
        <v>241</v>
      </c>
      <c r="E609" s="71" t="s">
        <v>3888</v>
      </c>
      <c r="F609" s="71" t="s">
        <v>3889</v>
      </c>
      <c r="G609" s="72" t="s">
        <v>3230</v>
      </c>
      <c r="H609" s="86"/>
      <c r="I609" s="71" t="s">
        <v>1423</v>
      </c>
      <c r="J609" s="72" t="s">
        <v>173</v>
      </c>
      <c r="K609" s="71" t="s">
        <v>1821</v>
      </c>
      <c r="L609" s="77">
        <v>373667.47191011236</v>
      </c>
      <c r="M609" s="78" t="s">
        <v>1302</v>
      </c>
      <c r="N609" s="79" t="s">
        <v>4090</v>
      </c>
    </row>
    <row r="610" spans="2:14" x14ac:dyDescent="0.35">
      <c r="B610" s="91" t="s">
        <v>3231</v>
      </c>
      <c r="C610" s="71"/>
      <c r="D610" s="72" t="s">
        <v>241</v>
      </c>
      <c r="E610" s="71" t="s">
        <v>3922</v>
      </c>
      <c r="F610" s="71" t="s">
        <v>3923</v>
      </c>
      <c r="G610" s="72" t="s">
        <v>3231</v>
      </c>
      <c r="H610" s="86"/>
      <c r="I610" s="71" t="s">
        <v>1425</v>
      </c>
      <c r="J610" s="72" t="s">
        <v>170</v>
      </c>
      <c r="K610" s="71" t="s">
        <v>1821</v>
      </c>
      <c r="L610" s="77">
        <v>1288.4494382022472</v>
      </c>
      <c r="M610" s="75" t="s">
        <v>1303</v>
      </c>
      <c r="N610" s="76" t="s">
        <v>1304</v>
      </c>
    </row>
    <row r="611" spans="2:14" x14ac:dyDescent="0.35">
      <c r="B611" s="91" t="s">
        <v>3232</v>
      </c>
      <c r="C611" s="71"/>
      <c r="D611" s="72" t="s">
        <v>1182</v>
      </c>
      <c r="E611" s="71" t="s">
        <v>287</v>
      </c>
      <c r="F611" s="71" t="s">
        <v>1848</v>
      </c>
      <c r="G611" s="72" t="s">
        <v>3232</v>
      </c>
      <c r="H611" s="86"/>
      <c r="I611" s="71" t="s">
        <v>1425</v>
      </c>
      <c r="J611" s="72" t="s">
        <v>170</v>
      </c>
      <c r="K611" s="71" t="s">
        <v>1821</v>
      </c>
      <c r="L611" s="77">
        <v>77.31460674157303</v>
      </c>
      <c r="M611" s="75" t="s">
        <v>1303</v>
      </c>
      <c r="N611" s="76" t="s">
        <v>1304</v>
      </c>
    </row>
    <row r="612" spans="2:14" x14ac:dyDescent="0.35">
      <c r="B612" s="91" t="s">
        <v>3233</v>
      </c>
      <c r="C612" s="71"/>
      <c r="D612" s="72" t="s">
        <v>1182</v>
      </c>
      <c r="E612" s="71" t="s">
        <v>272</v>
      </c>
      <c r="F612" s="71" t="s">
        <v>2571</v>
      </c>
      <c r="G612" s="72" t="s">
        <v>3233</v>
      </c>
      <c r="H612" s="86"/>
      <c r="I612" s="71" t="s">
        <v>1424</v>
      </c>
      <c r="J612" s="72" t="s">
        <v>170</v>
      </c>
      <c r="K612" s="71" t="s">
        <v>1821</v>
      </c>
      <c r="L612" s="77">
        <v>473.57116104868913</v>
      </c>
      <c r="M612" s="78" t="s">
        <v>1302</v>
      </c>
      <c r="N612" s="76" t="s">
        <v>1304</v>
      </c>
    </row>
    <row r="613" spans="2:14" x14ac:dyDescent="0.35">
      <c r="B613" s="91" t="s">
        <v>3234</v>
      </c>
      <c r="C613" s="71"/>
      <c r="D613" s="72" t="s">
        <v>241</v>
      </c>
      <c r="E613" s="71" t="s">
        <v>3966</v>
      </c>
      <c r="F613" s="71" t="s">
        <v>3967</v>
      </c>
      <c r="G613" s="72" t="s">
        <v>3234</v>
      </c>
      <c r="H613" s="86"/>
      <c r="I613" s="71" t="s">
        <v>1425</v>
      </c>
      <c r="J613" s="72" t="s">
        <v>170</v>
      </c>
      <c r="K613" s="71" t="s">
        <v>1821</v>
      </c>
      <c r="L613" s="77">
        <v>10308.08988764045</v>
      </c>
      <c r="M613" s="75" t="s">
        <v>1303</v>
      </c>
      <c r="N613" s="76" t="s">
        <v>1304</v>
      </c>
    </row>
    <row r="614" spans="2:14" x14ac:dyDescent="0.35">
      <c r="B614" s="91" t="s">
        <v>3235</v>
      </c>
      <c r="C614" s="71"/>
      <c r="D614" s="72" t="s">
        <v>241</v>
      </c>
      <c r="E614" s="71" t="s">
        <v>3948</v>
      </c>
      <c r="F614" s="71" t="s">
        <v>3949</v>
      </c>
      <c r="G614" s="72" t="s">
        <v>3235</v>
      </c>
      <c r="H614" s="86"/>
      <c r="I614" s="71" t="s">
        <v>1424</v>
      </c>
      <c r="J614" s="72" t="s">
        <v>170</v>
      </c>
      <c r="K614" s="71" t="s">
        <v>1821</v>
      </c>
      <c r="L614" s="77">
        <v>1127.3988764044946</v>
      </c>
      <c r="M614" s="78" t="s">
        <v>1302</v>
      </c>
      <c r="N614" s="76" t="s">
        <v>1304</v>
      </c>
    </row>
    <row r="615" spans="2:14" x14ac:dyDescent="0.35">
      <c r="B615" s="91" t="s">
        <v>3236</v>
      </c>
      <c r="C615" s="71"/>
      <c r="D615" s="72" t="s">
        <v>241</v>
      </c>
      <c r="E615" s="71" t="s">
        <v>3934</v>
      </c>
      <c r="F615" s="71" t="s">
        <v>3935</v>
      </c>
      <c r="G615" s="72" t="s">
        <v>3236</v>
      </c>
      <c r="H615" s="86"/>
      <c r="I615" s="71" t="s">
        <v>1423</v>
      </c>
      <c r="J615" s="72" t="s">
        <v>173</v>
      </c>
      <c r="K615" s="71" t="s">
        <v>1821</v>
      </c>
      <c r="L615" s="77">
        <v>103080.8426966292</v>
      </c>
      <c r="M615" s="78" t="s">
        <v>1302</v>
      </c>
      <c r="N615" s="79" t="s">
        <v>4090</v>
      </c>
    </row>
    <row r="616" spans="2:14" x14ac:dyDescent="0.35">
      <c r="B616" s="91" t="s">
        <v>3237</v>
      </c>
      <c r="C616" s="71"/>
      <c r="D616" s="72" t="s">
        <v>241</v>
      </c>
      <c r="E616" s="71" t="s">
        <v>3928</v>
      </c>
      <c r="F616" s="71" t="s">
        <v>3929</v>
      </c>
      <c r="G616" s="72" t="s">
        <v>3237</v>
      </c>
      <c r="H616" s="86"/>
      <c r="I616" s="71" t="s">
        <v>1425</v>
      </c>
      <c r="J616" s="72" t="s">
        <v>170</v>
      </c>
      <c r="K616" s="71" t="s">
        <v>1821</v>
      </c>
      <c r="L616" s="77">
        <v>1771.7191011235955</v>
      </c>
      <c r="M616" s="75" t="s">
        <v>1303</v>
      </c>
      <c r="N616" s="76" t="s">
        <v>1304</v>
      </c>
    </row>
    <row r="617" spans="2:14" x14ac:dyDescent="0.35">
      <c r="B617" s="91" t="s">
        <v>3238</v>
      </c>
      <c r="C617" s="71"/>
      <c r="D617" s="72" t="s">
        <v>241</v>
      </c>
      <c r="E617" s="71" t="s">
        <v>3958</v>
      </c>
      <c r="F617" s="71" t="s">
        <v>3959</v>
      </c>
      <c r="G617" s="72" t="s">
        <v>3238</v>
      </c>
      <c r="H617" s="86"/>
      <c r="I617" s="71" t="s">
        <v>1424</v>
      </c>
      <c r="J617" s="72" t="s">
        <v>170</v>
      </c>
      <c r="K617" s="71" t="s">
        <v>1821</v>
      </c>
      <c r="L617" s="77">
        <v>1550.2556179775281</v>
      </c>
      <c r="M617" s="78" t="s">
        <v>1302</v>
      </c>
      <c r="N617" s="76" t="s">
        <v>1304</v>
      </c>
    </row>
    <row r="618" spans="2:14" x14ac:dyDescent="0.35">
      <c r="B618" s="91" t="s">
        <v>3239</v>
      </c>
      <c r="C618" s="71"/>
      <c r="D618" s="72" t="s">
        <v>241</v>
      </c>
      <c r="E618" s="71" t="s">
        <v>3978</v>
      </c>
      <c r="F618" s="71" t="s">
        <v>3979</v>
      </c>
      <c r="G618" s="72" t="s">
        <v>3239</v>
      </c>
      <c r="H618" s="86"/>
      <c r="I618" s="71" t="s">
        <v>1425</v>
      </c>
      <c r="J618" s="72" t="s">
        <v>170</v>
      </c>
      <c r="K618" s="71" t="s">
        <v>1821</v>
      </c>
      <c r="L618" s="77">
        <v>1288.4494382022472</v>
      </c>
      <c r="M618" s="75" t="s">
        <v>1303</v>
      </c>
      <c r="N618" s="76" t="s">
        <v>1304</v>
      </c>
    </row>
    <row r="619" spans="2:14" x14ac:dyDescent="0.35">
      <c r="B619" s="91" t="s">
        <v>3240</v>
      </c>
      <c r="C619" s="71"/>
      <c r="D619" s="72" t="s">
        <v>241</v>
      </c>
      <c r="E619" s="71" t="s">
        <v>3980</v>
      </c>
      <c r="F619" s="71" t="s">
        <v>3981</v>
      </c>
      <c r="G619" s="72" t="s">
        <v>3240</v>
      </c>
      <c r="H619" s="86"/>
      <c r="I619" s="71" t="s">
        <v>1424</v>
      </c>
      <c r="J619" s="72" t="s">
        <v>170</v>
      </c>
      <c r="K619" s="71" t="s">
        <v>1821</v>
      </c>
      <c r="L619" s="77">
        <v>96114.697565543058</v>
      </c>
      <c r="M619" s="78" t="s">
        <v>1302</v>
      </c>
      <c r="N619" s="76" t="s">
        <v>1304</v>
      </c>
    </row>
    <row r="620" spans="2:14" x14ac:dyDescent="0.35">
      <c r="B620" s="91" t="s">
        <v>3241</v>
      </c>
      <c r="C620" s="71"/>
      <c r="D620" s="72" t="s">
        <v>241</v>
      </c>
      <c r="E620" s="71" t="s">
        <v>3918</v>
      </c>
      <c r="F620" s="71" t="s">
        <v>3919</v>
      </c>
      <c r="G620" s="72" t="s">
        <v>3241</v>
      </c>
      <c r="H620" s="86"/>
      <c r="I620" s="71" t="s">
        <v>1423</v>
      </c>
      <c r="J620" s="72" t="s">
        <v>173</v>
      </c>
      <c r="K620" s="71" t="s">
        <v>1821</v>
      </c>
      <c r="L620" s="77">
        <v>12884.550561797752</v>
      </c>
      <c r="M620" s="78" t="s">
        <v>1302</v>
      </c>
      <c r="N620" s="79" t="s">
        <v>4090</v>
      </c>
    </row>
    <row r="621" spans="2:14" x14ac:dyDescent="0.35">
      <c r="B621" s="91" t="s">
        <v>3242</v>
      </c>
      <c r="C621" s="71"/>
      <c r="D621" s="72" t="s">
        <v>241</v>
      </c>
      <c r="E621" s="71" t="s">
        <v>3950</v>
      </c>
      <c r="F621" s="71" t="s">
        <v>3951</v>
      </c>
      <c r="G621" s="72" t="s">
        <v>3242</v>
      </c>
      <c r="H621" s="86"/>
      <c r="I621" s="71" t="s">
        <v>1425</v>
      </c>
      <c r="J621" s="72" t="s">
        <v>170</v>
      </c>
      <c r="K621" s="71" t="s">
        <v>1821</v>
      </c>
      <c r="L621" s="77">
        <v>14173.550561797752</v>
      </c>
      <c r="M621" s="75" t="s">
        <v>1303</v>
      </c>
      <c r="N621" s="76" t="s">
        <v>1304</v>
      </c>
    </row>
    <row r="622" spans="2:14" x14ac:dyDescent="0.35">
      <c r="B622" s="91" t="s">
        <v>3243</v>
      </c>
      <c r="C622" s="71"/>
      <c r="D622" s="72" t="s">
        <v>241</v>
      </c>
      <c r="E622" s="71" t="s">
        <v>3982</v>
      </c>
      <c r="F622" s="71" t="s">
        <v>3983</v>
      </c>
      <c r="G622" s="72" t="s">
        <v>3243</v>
      </c>
      <c r="H622" s="86"/>
      <c r="I622" s="71" t="s">
        <v>1423</v>
      </c>
      <c r="J622" s="72" t="s">
        <v>173</v>
      </c>
      <c r="K622" s="71" t="s">
        <v>1821</v>
      </c>
      <c r="L622" s="77">
        <v>12884.550561797752</v>
      </c>
      <c r="M622" s="78" t="s">
        <v>1302</v>
      </c>
      <c r="N622" s="79" t="s">
        <v>4090</v>
      </c>
    </row>
    <row r="623" spans="2:14" x14ac:dyDescent="0.35">
      <c r="B623" s="91" t="s">
        <v>3244</v>
      </c>
      <c r="C623" s="71"/>
      <c r="D623" s="72" t="s">
        <v>241</v>
      </c>
      <c r="E623" s="71" t="s">
        <v>3880</v>
      </c>
      <c r="F623" s="71" t="s">
        <v>3881</v>
      </c>
      <c r="G623" s="72" t="s">
        <v>3244</v>
      </c>
      <c r="H623" s="86"/>
      <c r="I623" s="71" t="s">
        <v>1423</v>
      </c>
      <c r="J623" s="72" t="s">
        <v>173</v>
      </c>
      <c r="K623" s="71" t="s">
        <v>1821</v>
      </c>
      <c r="L623" s="77">
        <v>373667.47191011236</v>
      </c>
      <c r="M623" s="78" t="s">
        <v>1302</v>
      </c>
      <c r="N623" s="79" t="s">
        <v>4090</v>
      </c>
    </row>
    <row r="624" spans="2:14" x14ac:dyDescent="0.35">
      <c r="B624" s="91" t="s">
        <v>3245</v>
      </c>
      <c r="C624" s="71"/>
      <c r="D624" s="72" t="s">
        <v>241</v>
      </c>
      <c r="E624" s="71" t="s">
        <v>3984</v>
      </c>
      <c r="F624" s="71" t="s">
        <v>3985</v>
      </c>
      <c r="G624" s="72" t="s">
        <v>3245</v>
      </c>
      <c r="H624" s="86"/>
      <c r="I624" s="71" t="s">
        <v>1423</v>
      </c>
      <c r="J624" s="72" t="s">
        <v>173</v>
      </c>
      <c r="K624" s="71" t="s">
        <v>1821</v>
      </c>
      <c r="L624" s="77">
        <v>103080.8426966292</v>
      </c>
      <c r="M624" s="78" t="s">
        <v>1302</v>
      </c>
      <c r="N624" s="79" t="s">
        <v>4090</v>
      </c>
    </row>
    <row r="625" spans="2:14" x14ac:dyDescent="0.35">
      <c r="B625" s="91" t="s">
        <v>3246</v>
      </c>
      <c r="C625" s="71"/>
      <c r="D625" s="72" t="s">
        <v>241</v>
      </c>
      <c r="E625" s="71" t="s">
        <v>3926</v>
      </c>
      <c r="F625" s="71" t="s">
        <v>3927</v>
      </c>
      <c r="G625" s="72" t="s">
        <v>3246</v>
      </c>
      <c r="H625" s="86"/>
      <c r="I625" s="71" t="s">
        <v>1423</v>
      </c>
      <c r="J625" s="72" t="s">
        <v>173</v>
      </c>
      <c r="K625" s="71" t="s">
        <v>1821</v>
      </c>
      <c r="L625" s="77">
        <v>12884.550561797752</v>
      </c>
      <c r="M625" s="78" t="s">
        <v>1302</v>
      </c>
      <c r="N625" s="79" t="s">
        <v>4090</v>
      </c>
    </row>
    <row r="626" spans="2:14" x14ac:dyDescent="0.35">
      <c r="B626" s="91" t="s">
        <v>3247</v>
      </c>
      <c r="C626" s="71"/>
      <c r="D626" s="72" t="s">
        <v>241</v>
      </c>
      <c r="E626" s="71" t="s">
        <v>3986</v>
      </c>
      <c r="F626" s="71" t="s">
        <v>3987</v>
      </c>
      <c r="G626" s="72" t="s">
        <v>3247</v>
      </c>
      <c r="H626" s="86"/>
      <c r="I626" s="71" t="s">
        <v>1425</v>
      </c>
      <c r="J626" s="72" t="s">
        <v>170</v>
      </c>
      <c r="K626" s="71" t="s">
        <v>1821</v>
      </c>
      <c r="L626" s="77">
        <v>1771.7191011235955</v>
      </c>
      <c r="M626" s="75" t="s">
        <v>1303</v>
      </c>
      <c r="N626" s="76" t="s">
        <v>1304</v>
      </c>
    </row>
    <row r="627" spans="2:14" x14ac:dyDescent="0.35">
      <c r="B627" s="91" t="s">
        <v>3248</v>
      </c>
      <c r="C627" s="71"/>
      <c r="D627" s="72" t="s">
        <v>241</v>
      </c>
      <c r="E627" s="71" t="s">
        <v>3872</v>
      </c>
      <c r="F627" s="71" t="s">
        <v>3873</v>
      </c>
      <c r="G627" s="72" t="s">
        <v>3248</v>
      </c>
      <c r="H627" s="86"/>
      <c r="I627" s="71" t="s">
        <v>1425</v>
      </c>
      <c r="J627" s="72" t="s">
        <v>170</v>
      </c>
      <c r="K627" s="71" t="s">
        <v>1821</v>
      </c>
      <c r="L627" s="77">
        <v>1771.7191011235955</v>
      </c>
      <c r="M627" s="75" t="s">
        <v>1303</v>
      </c>
      <c r="N627" s="76" t="s">
        <v>1304</v>
      </c>
    </row>
    <row r="628" spans="2:14" x14ac:dyDescent="0.35">
      <c r="B628" s="91" t="s">
        <v>3249</v>
      </c>
      <c r="C628" s="71"/>
      <c r="D628" s="72" t="s">
        <v>241</v>
      </c>
      <c r="E628" s="71" t="s">
        <v>3902</v>
      </c>
      <c r="F628" s="71" t="s">
        <v>3903</v>
      </c>
      <c r="G628" s="72" t="s">
        <v>3249</v>
      </c>
      <c r="H628" s="86"/>
      <c r="I628" s="71" t="s">
        <v>1425</v>
      </c>
      <c r="J628" s="72" t="s">
        <v>170</v>
      </c>
      <c r="K628" s="71" t="s">
        <v>1821</v>
      </c>
      <c r="L628" s="77">
        <v>1771.7191011235955</v>
      </c>
      <c r="M628" s="75" t="s">
        <v>1303</v>
      </c>
      <c r="N628" s="76" t="s">
        <v>1304</v>
      </c>
    </row>
    <row r="629" spans="2:14" x14ac:dyDescent="0.35">
      <c r="B629" s="91" t="s">
        <v>3250</v>
      </c>
      <c r="C629" s="71"/>
      <c r="D629" s="72" t="s">
        <v>241</v>
      </c>
      <c r="E629" s="71" t="s">
        <v>3908</v>
      </c>
      <c r="F629" s="71" t="s">
        <v>3909</v>
      </c>
      <c r="G629" s="72" t="s">
        <v>3250</v>
      </c>
      <c r="H629" s="86"/>
      <c r="I629" s="71" t="s">
        <v>1423</v>
      </c>
      <c r="J629" s="72" t="s">
        <v>173</v>
      </c>
      <c r="K629" s="71" t="s">
        <v>1821</v>
      </c>
      <c r="L629" s="77">
        <v>798875.38202247187</v>
      </c>
      <c r="M629" s="78" t="s">
        <v>1302</v>
      </c>
      <c r="N629" s="79" t="s">
        <v>4090</v>
      </c>
    </row>
    <row r="630" spans="2:14" x14ac:dyDescent="0.35">
      <c r="B630" s="91" t="s">
        <v>3251</v>
      </c>
      <c r="C630" s="71"/>
      <c r="D630" s="72" t="s">
        <v>241</v>
      </c>
      <c r="E630" s="71" t="s">
        <v>3988</v>
      </c>
      <c r="F630" s="71" t="s">
        <v>3989</v>
      </c>
      <c r="G630" s="72" t="s">
        <v>3251</v>
      </c>
      <c r="H630" s="86"/>
      <c r="I630" s="71" t="s">
        <v>1424</v>
      </c>
      <c r="J630" s="72" t="s">
        <v>170</v>
      </c>
      <c r="K630" s="71" t="s">
        <v>1821</v>
      </c>
      <c r="L630" s="77">
        <v>1127.3988764044946</v>
      </c>
      <c r="M630" s="78" t="s">
        <v>1302</v>
      </c>
      <c r="N630" s="76" t="s">
        <v>1304</v>
      </c>
    </row>
    <row r="631" spans="2:14" x14ac:dyDescent="0.35">
      <c r="B631" s="91" t="s">
        <v>3252</v>
      </c>
      <c r="C631" s="71"/>
      <c r="D631" s="72" t="s">
        <v>241</v>
      </c>
      <c r="E631" s="71" t="s">
        <v>3980</v>
      </c>
      <c r="F631" s="71" t="s">
        <v>3981</v>
      </c>
      <c r="G631" s="72" t="s">
        <v>3252</v>
      </c>
      <c r="H631" s="86"/>
      <c r="I631" s="71" t="s">
        <v>1423</v>
      </c>
      <c r="J631" s="72" t="s">
        <v>173</v>
      </c>
      <c r="K631" s="71" t="s">
        <v>1821</v>
      </c>
      <c r="L631" s="77">
        <v>1098453.6404494382</v>
      </c>
      <c r="M631" s="78" t="s">
        <v>1302</v>
      </c>
      <c r="N631" s="79" t="s">
        <v>4090</v>
      </c>
    </row>
    <row r="632" spans="2:14" x14ac:dyDescent="0.35">
      <c r="B632" s="91" t="s">
        <v>3253</v>
      </c>
      <c r="C632" s="71"/>
      <c r="D632" s="72" t="s">
        <v>241</v>
      </c>
      <c r="E632" s="71" t="s">
        <v>3956</v>
      </c>
      <c r="F632" s="71" t="s">
        <v>3957</v>
      </c>
      <c r="G632" s="72" t="s">
        <v>3253</v>
      </c>
      <c r="H632" s="86"/>
      <c r="I632" s="71" t="s">
        <v>1425</v>
      </c>
      <c r="J632" s="72" t="s">
        <v>170</v>
      </c>
      <c r="K632" s="71" t="s">
        <v>1821</v>
      </c>
      <c r="L632" s="77">
        <v>51379.292134831463</v>
      </c>
      <c r="M632" s="75" t="s">
        <v>1303</v>
      </c>
      <c r="N632" s="76" t="s">
        <v>1304</v>
      </c>
    </row>
    <row r="633" spans="2:14" x14ac:dyDescent="0.35">
      <c r="B633" s="91" t="s">
        <v>3254</v>
      </c>
      <c r="C633" s="71"/>
      <c r="D633" s="72" t="s">
        <v>241</v>
      </c>
      <c r="E633" s="71" t="s">
        <v>3952</v>
      </c>
      <c r="F633" s="71" t="s">
        <v>3953</v>
      </c>
      <c r="G633" s="72" t="s">
        <v>3254</v>
      </c>
      <c r="H633" s="86"/>
      <c r="I633" s="71" t="s">
        <v>1423</v>
      </c>
      <c r="J633" s="72" t="s">
        <v>173</v>
      </c>
      <c r="K633" s="71" t="s">
        <v>1821</v>
      </c>
      <c r="L633" s="77">
        <v>17717.224719101123</v>
      </c>
      <c r="M633" s="78" t="s">
        <v>1302</v>
      </c>
      <c r="N633" s="79" t="s">
        <v>4090</v>
      </c>
    </row>
    <row r="634" spans="2:14" x14ac:dyDescent="0.35">
      <c r="B634" s="91" t="s">
        <v>3255</v>
      </c>
      <c r="C634" s="71"/>
      <c r="D634" s="72" t="s">
        <v>241</v>
      </c>
      <c r="E634" s="71" t="s">
        <v>3932</v>
      </c>
      <c r="F634" s="71" t="s">
        <v>3933</v>
      </c>
      <c r="G634" s="72" t="s">
        <v>3255</v>
      </c>
      <c r="H634" s="86"/>
      <c r="I634" s="71" t="s">
        <v>1423</v>
      </c>
      <c r="J634" s="72" t="s">
        <v>173</v>
      </c>
      <c r="K634" s="71" t="s">
        <v>1821</v>
      </c>
      <c r="L634" s="77">
        <v>141735.58426966291</v>
      </c>
      <c r="M634" s="78" t="s">
        <v>1302</v>
      </c>
      <c r="N634" s="79" t="s">
        <v>4090</v>
      </c>
    </row>
    <row r="635" spans="2:14" x14ac:dyDescent="0.35">
      <c r="B635" s="91" t="s">
        <v>3256</v>
      </c>
      <c r="C635" s="71"/>
      <c r="D635" s="72" t="s">
        <v>241</v>
      </c>
      <c r="E635" s="71" t="s">
        <v>3990</v>
      </c>
      <c r="F635" s="71" t="s">
        <v>3991</v>
      </c>
      <c r="G635" s="72" t="s">
        <v>3256</v>
      </c>
      <c r="H635" s="86"/>
      <c r="I635" s="71" t="s">
        <v>1423</v>
      </c>
      <c r="J635" s="72" t="s">
        <v>173</v>
      </c>
      <c r="K635" s="71" t="s">
        <v>1821</v>
      </c>
      <c r="L635" s="77">
        <v>1098453.6404494382</v>
      </c>
      <c r="M635" s="78" t="s">
        <v>1302</v>
      </c>
      <c r="N635" s="79" t="s">
        <v>4090</v>
      </c>
    </row>
    <row r="636" spans="2:14" x14ac:dyDescent="0.35">
      <c r="B636" s="91" t="s">
        <v>3257</v>
      </c>
      <c r="C636" s="71"/>
      <c r="D636" s="72" t="s">
        <v>241</v>
      </c>
      <c r="E636" s="71" t="s">
        <v>3954</v>
      </c>
      <c r="F636" s="71" t="s">
        <v>3955</v>
      </c>
      <c r="G636" s="72" t="s">
        <v>3257</v>
      </c>
      <c r="H636" s="86"/>
      <c r="I636" s="71" t="s">
        <v>1424</v>
      </c>
      <c r="J636" s="72" t="s">
        <v>170</v>
      </c>
      <c r="K636" s="71" t="s">
        <v>1821</v>
      </c>
      <c r="L636" s="77">
        <v>1127.3988764044946</v>
      </c>
      <c r="M636" s="78" t="s">
        <v>1302</v>
      </c>
      <c r="N636" s="76" t="s">
        <v>1304</v>
      </c>
    </row>
    <row r="637" spans="2:14" x14ac:dyDescent="0.35">
      <c r="B637" s="91" t="s">
        <v>3258</v>
      </c>
      <c r="C637" s="71"/>
      <c r="D637" s="72" t="s">
        <v>241</v>
      </c>
      <c r="E637" s="71" t="s">
        <v>3960</v>
      </c>
      <c r="F637" s="71" t="s">
        <v>3961</v>
      </c>
      <c r="G637" s="72" t="s">
        <v>3258</v>
      </c>
      <c r="H637" s="86"/>
      <c r="I637" s="71" t="s">
        <v>1425</v>
      </c>
      <c r="J637" s="72" t="s">
        <v>170</v>
      </c>
      <c r="K637" s="71" t="s">
        <v>1821</v>
      </c>
      <c r="L637" s="77">
        <v>1288.4494382022472</v>
      </c>
      <c r="M637" s="75" t="s">
        <v>1303</v>
      </c>
      <c r="N637" s="76" t="s">
        <v>1304</v>
      </c>
    </row>
    <row r="638" spans="2:14" x14ac:dyDescent="0.35">
      <c r="B638" s="91" t="s">
        <v>3259</v>
      </c>
      <c r="C638" s="71"/>
      <c r="D638" s="72" t="s">
        <v>241</v>
      </c>
      <c r="E638" s="71" t="s">
        <v>3964</v>
      </c>
      <c r="F638" s="71" t="s">
        <v>3965</v>
      </c>
      <c r="G638" s="72" t="s">
        <v>3259</v>
      </c>
      <c r="H638" s="86"/>
      <c r="I638" s="71" t="s">
        <v>1425</v>
      </c>
      <c r="J638" s="72" t="s">
        <v>170</v>
      </c>
      <c r="K638" s="71" t="s">
        <v>1821</v>
      </c>
      <c r="L638" s="77">
        <v>14173.550561797752</v>
      </c>
      <c r="M638" s="75" t="s">
        <v>1303</v>
      </c>
      <c r="N638" s="76" t="s">
        <v>1304</v>
      </c>
    </row>
    <row r="639" spans="2:14" x14ac:dyDescent="0.35">
      <c r="B639" s="91" t="s">
        <v>3260</v>
      </c>
      <c r="C639" s="71"/>
      <c r="D639" s="72" t="s">
        <v>241</v>
      </c>
      <c r="E639" s="71" t="s">
        <v>3962</v>
      </c>
      <c r="F639" s="71" t="s">
        <v>3963</v>
      </c>
      <c r="G639" s="72" t="s">
        <v>3260</v>
      </c>
      <c r="H639" s="86"/>
      <c r="I639" s="71" t="s">
        <v>1425</v>
      </c>
      <c r="J639" s="72" t="s">
        <v>170</v>
      </c>
      <c r="K639" s="71" t="s">
        <v>1821</v>
      </c>
      <c r="L639" s="77">
        <v>51379.292134831463</v>
      </c>
      <c r="M639" s="75" t="s">
        <v>1303</v>
      </c>
      <c r="N639" s="76" t="s">
        <v>1304</v>
      </c>
    </row>
    <row r="640" spans="2:14" x14ac:dyDescent="0.35">
      <c r="B640" s="91" t="s">
        <v>3261</v>
      </c>
      <c r="C640" s="71"/>
      <c r="D640" s="72" t="s">
        <v>241</v>
      </c>
      <c r="E640" s="71" t="s">
        <v>3992</v>
      </c>
      <c r="F640" s="71" t="s">
        <v>3993</v>
      </c>
      <c r="G640" s="72" t="s">
        <v>3261</v>
      </c>
      <c r="H640" s="86"/>
      <c r="I640" s="71" t="s">
        <v>1425</v>
      </c>
      <c r="J640" s="72" t="s">
        <v>170</v>
      </c>
      <c r="K640" s="71" t="s">
        <v>1821</v>
      </c>
      <c r="L640" s="77">
        <v>1288.4494382022472</v>
      </c>
      <c r="M640" s="75" t="s">
        <v>1303</v>
      </c>
      <c r="N640" s="76" t="s">
        <v>1304</v>
      </c>
    </row>
    <row r="641" spans="2:14" x14ac:dyDescent="0.35">
      <c r="B641" s="91" t="s">
        <v>3262</v>
      </c>
      <c r="C641" s="71"/>
      <c r="D641" s="72" t="s">
        <v>241</v>
      </c>
      <c r="E641" s="71" t="s">
        <v>3896</v>
      </c>
      <c r="F641" s="71" t="s">
        <v>3897</v>
      </c>
      <c r="G641" s="72" t="s">
        <v>3262</v>
      </c>
      <c r="H641" s="86"/>
      <c r="I641" s="71" t="s">
        <v>1424</v>
      </c>
      <c r="J641" s="72" t="s">
        <v>170</v>
      </c>
      <c r="K641" s="71" t="s">
        <v>1821</v>
      </c>
      <c r="L641" s="77">
        <v>1127.3988764044946</v>
      </c>
      <c r="M641" s="78" t="s">
        <v>1302</v>
      </c>
      <c r="N641" s="76" t="s">
        <v>1304</v>
      </c>
    </row>
    <row r="642" spans="2:14" x14ac:dyDescent="0.35">
      <c r="B642" s="91" t="s">
        <v>3263</v>
      </c>
      <c r="C642" s="71"/>
      <c r="D642" s="72" t="s">
        <v>241</v>
      </c>
      <c r="E642" s="71" t="s">
        <v>3876</v>
      </c>
      <c r="F642" s="71" t="s">
        <v>3877</v>
      </c>
      <c r="G642" s="72" t="s">
        <v>3263</v>
      </c>
      <c r="H642" s="86"/>
      <c r="I642" s="71" t="s">
        <v>1425</v>
      </c>
      <c r="J642" s="72" t="s">
        <v>170</v>
      </c>
      <c r="K642" s="71" t="s">
        <v>1821</v>
      </c>
      <c r="L642" s="77">
        <v>1288.4494382022472</v>
      </c>
      <c r="M642" s="75" t="s">
        <v>1303</v>
      </c>
      <c r="N642" s="76" t="s">
        <v>1304</v>
      </c>
    </row>
    <row r="643" spans="2:14" x14ac:dyDescent="0.35">
      <c r="B643" s="91" t="s">
        <v>3264</v>
      </c>
      <c r="C643" s="71"/>
      <c r="D643" s="72" t="s">
        <v>241</v>
      </c>
      <c r="E643" s="71" t="s">
        <v>3994</v>
      </c>
      <c r="F643" s="71" t="s">
        <v>3995</v>
      </c>
      <c r="G643" s="72" t="s">
        <v>3264</v>
      </c>
      <c r="H643" s="86"/>
      <c r="I643" s="71" t="s">
        <v>1423</v>
      </c>
      <c r="J643" s="72" t="s">
        <v>173</v>
      </c>
      <c r="K643" s="71" t="s">
        <v>1821</v>
      </c>
      <c r="L643" s="77">
        <v>141735.58426966291</v>
      </c>
      <c r="M643" s="78" t="s">
        <v>1302</v>
      </c>
      <c r="N643" s="79" t="s">
        <v>4090</v>
      </c>
    </row>
    <row r="644" spans="2:14" x14ac:dyDescent="0.35">
      <c r="B644" s="91" t="s">
        <v>3265</v>
      </c>
      <c r="C644" s="71"/>
      <c r="D644" s="72" t="s">
        <v>241</v>
      </c>
      <c r="E644" s="71" t="s">
        <v>3958</v>
      </c>
      <c r="F644" s="71" t="s">
        <v>3959</v>
      </c>
      <c r="G644" s="72" t="s">
        <v>3265</v>
      </c>
      <c r="H644" s="86"/>
      <c r="I644" s="71" t="s">
        <v>1425</v>
      </c>
      <c r="J644" s="72" t="s">
        <v>170</v>
      </c>
      <c r="K644" s="71" t="s">
        <v>1821</v>
      </c>
      <c r="L644" s="77">
        <v>1771.7191011235955</v>
      </c>
      <c r="M644" s="75" t="s">
        <v>1303</v>
      </c>
      <c r="N644" s="76" t="s">
        <v>1304</v>
      </c>
    </row>
    <row r="645" spans="2:14" x14ac:dyDescent="0.35">
      <c r="B645" s="91" t="s">
        <v>3266</v>
      </c>
      <c r="C645" s="71"/>
      <c r="D645" s="72" t="s">
        <v>241</v>
      </c>
      <c r="E645" s="71" t="s">
        <v>3866</v>
      </c>
      <c r="F645" s="71" t="s">
        <v>3867</v>
      </c>
      <c r="G645" s="72" t="s">
        <v>3266</v>
      </c>
      <c r="H645" s="86"/>
      <c r="I645" s="71" t="s">
        <v>1423</v>
      </c>
      <c r="J645" s="72" t="s">
        <v>173</v>
      </c>
      <c r="K645" s="71" t="s">
        <v>1821</v>
      </c>
      <c r="L645" s="77">
        <v>17717.224719101123</v>
      </c>
      <c r="M645" s="78" t="s">
        <v>1302</v>
      </c>
      <c r="N645" s="79" t="s">
        <v>4090</v>
      </c>
    </row>
    <row r="646" spans="2:14" x14ac:dyDescent="0.35">
      <c r="B646" s="91" t="s">
        <v>3267</v>
      </c>
      <c r="C646" s="71"/>
      <c r="D646" s="72" t="s">
        <v>241</v>
      </c>
      <c r="E646" s="71" t="s">
        <v>3874</v>
      </c>
      <c r="F646" s="71" t="s">
        <v>3875</v>
      </c>
      <c r="G646" s="72" t="s">
        <v>3267</v>
      </c>
      <c r="H646" s="86"/>
      <c r="I646" s="71" t="s">
        <v>1425</v>
      </c>
      <c r="J646" s="72" t="s">
        <v>170</v>
      </c>
      <c r="K646" s="71" t="s">
        <v>1821</v>
      </c>
      <c r="L646" s="77">
        <v>1771.7191011235955</v>
      </c>
      <c r="M646" s="75" t="s">
        <v>1303</v>
      </c>
      <c r="N646" s="76" t="s">
        <v>1304</v>
      </c>
    </row>
    <row r="647" spans="2:14" x14ac:dyDescent="0.35">
      <c r="B647" s="91" t="s">
        <v>3268</v>
      </c>
      <c r="C647" s="71"/>
      <c r="D647" s="72" t="s">
        <v>241</v>
      </c>
      <c r="E647" s="71" t="s">
        <v>3940</v>
      </c>
      <c r="F647" s="71" t="s">
        <v>3941</v>
      </c>
      <c r="G647" s="72" t="s">
        <v>3268</v>
      </c>
      <c r="H647" s="86"/>
      <c r="I647" s="71" t="s">
        <v>1423</v>
      </c>
      <c r="J647" s="72" t="s">
        <v>173</v>
      </c>
      <c r="K647" s="71" t="s">
        <v>1821</v>
      </c>
      <c r="L647" s="77">
        <v>103080.8426966292</v>
      </c>
      <c r="M647" s="78" t="s">
        <v>1302</v>
      </c>
      <c r="N647" s="79" t="s">
        <v>4090</v>
      </c>
    </row>
    <row r="648" spans="2:14" x14ac:dyDescent="0.35">
      <c r="B648" s="91" t="s">
        <v>3269</v>
      </c>
      <c r="C648" s="71"/>
      <c r="D648" s="72" t="s">
        <v>241</v>
      </c>
      <c r="E648" s="71" t="s">
        <v>3940</v>
      </c>
      <c r="F648" s="71" t="s">
        <v>3941</v>
      </c>
      <c r="G648" s="72" t="s">
        <v>3269</v>
      </c>
      <c r="H648" s="86"/>
      <c r="I648" s="71" t="s">
        <v>1424</v>
      </c>
      <c r="J648" s="72" t="s">
        <v>170</v>
      </c>
      <c r="K648" s="71" t="s">
        <v>1821</v>
      </c>
      <c r="L648" s="77">
        <v>9019.5702247191002</v>
      </c>
      <c r="M648" s="78" t="s">
        <v>1302</v>
      </c>
      <c r="N648" s="76" t="s">
        <v>1304</v>
      </c>
    </row>
    <row r="649" spans="2:14" x14ac:dyDescent="0.35">
      <c r="B649" s="91" t="s">
        <v>3270</v>
      </c>
      <c r="C649" s="71"/>
      <c r="D649" s="72" t="s">
        <v>241</v>
      </c>
      <c r="E649" s="71" t="s">
        <v>3944</v>
      </c>
      <c r="F649" s="71" t="s">
        <v>3945</v>
      </c>
      <c r="G649" s="72" t="s">
        <v>3270</v>
      </c>
      <c r="H649" s="86"/>
      <c r="I649" s="71" t="s">
        <v>1423</v>
      </c>
      <c r="J649" s="72" t="s">
        <v>173</v>
      </c>
      <c r="K649" s="71" t="s">
        <v>1821</v>
      </c>
      <c r="L649" s="77">
        <v>798875.38202247187</v>
      </c>
      <c r="M649" s="78" t="s">
        <v>1302</v>
      </c>
      <c r="N649" s="79" t="s">
        <v>4090</v>
      </c>
    </row>
    <row r="650" spans="2:14" x14ac:dyDescent="0.35">
      <c r="B650" s="91" t="s">
        <v>3271</v>
      </c>
      <c r="C650" s="71"/>
      <c r="D650" s="72" t="s">
        <v>241</v>
      </c>
      <c r="E650" s="71" t="s">
        <v>3964</v>
      </c>
      <c r="F650" s="71" t="s">
        <v>3965</v>
      </c>
      <c r="G650" s="72" t="s">
        <v>3271</v>
      </c>
      <c r="H650" s="86"/>
      <c r="I650" s="71" t="s">
        <v>1424</v>
      </c>
      <c r="J650" s="72" t="s">
        <v>170</v>
      </c>
      <c r="K650" s="71" t="s">
        <v>1821</v>
      </c>
      <c r="L650" s="77">
        <v>12401.863295880148</v>
      </c>
      <c r="M650" s="78" t="s">
        <v>1302</v>
      </c>
      <c r="N650" s="76" t="s">
        <v>1304</v>
      </c>
    </row>
    <row r="651" spans="2:14" x14ac:dyDescent="0.35">
      <c r="B651" s="91" t="s">
        <v>3272</v>
      </c>
      <c r="C651" s="71"/>
      <c r="D651" s="72" t="s">
        <v>241</v>
      </c>
      <c r="E651" s="71" t="s">
        <v>3996</v>
      </c>
      <c r="F651" s="71" t="s">
        <v>3997</v>
      </c>
      <c r="G651" s="72" t="s">
        <v>3272</v>
      </c>
      <c r="H651" s="86"/>
      <c r="I651" s="71" t="s">
        <v>1423</v>
      </c>
      <c r="J651" s="72" t="s">
        <v>173</v>
      </c>
      <c r="K651" s="71" t="s">
        <v>1821</v>
      </c>
      <c r="L651" s="77">
        <v>17717.224719101123</v>
      </c>
      <c r="M651" s="78" t="s">
        <v>1302</v>
      </c>
      <c r="N651" s="79" t="s">
        <v>4090</v>
      </c>
    </row>
    <row r="652" spans="2:14" x14ac:dyDescent="0.35">
      <c r="B652" s="91" t="s">
        <v>3273</v>
      </c>
      <c r="C652" s="71"/>
      <c r="D652" s="72" t="s">
        <v>241</v>
      </c>
      <c r="E652" s="71" t="s">
        <v>3920</v>
      </c>
      <c r="F652" s="71" t="s">
        <v>3921</v>
      </c>
      <c r="G652" s="72" t="s">
        <v>3273</v>
      </c>
      <c r="H652" s="86"/>
      <c r="I652" s="71" t="s">
        <v>1423</v>
      </c>
      <c r="J652" s="72" t="s">
        <v>173</v>
      </c>
      <c r="K652" s="71" t="s">
        <v>1821</v>
      </c>
      <c r="L652" s="77">
        <v>17717.224719101123</v>
      </c>
      <c r="M652" s="78" t="s">
        <v>1302</v>
      </c>
      <c r="N652" s="79" t="s">
        <v>4090</v>
      </c>
    </row>
    <row r="653" spans="2:14" x14ac:dyDescent="0.35">
      <c r="B653" s="91" t="s">
        <v>3274</v>
      </c>
      <c r="C653" s="71"/>
      <c r="D653" s="72" t="s">
        <v>241</v>
      </c>
      <c r="E653" s="71" t="s">
        <v>3900</v>
      </c>
      <c r="F653" s="71" t="s">
        <v>3901</v>
      </c>
      <c r="G653" s="72" t="s">
        <v>3274</v>
      </c>
      <c r="H653" s="86"/>
      <c r="I653" s="71" t="s">
        <v>1425</v>
      </c>
      <c r="J653" s="72" t="s">
        <v>170</v>
      </c>
      <c r="K653" s="71" t="s">
        <v>1821</v>
      </c>
      <c r="L653" s="77">
        <v>1771.7191011235955</v>
      </c>
      <c r="M653" s="75" t="s">
        <v>1303</v>
      </c>
      <c r="N653" s="76" t="s">
        <v>1304</v>
      </c>
    </row>
    <row r="654" spans="2:14" x14ac:dyDescent="0.35">
      <c r="B654" s="91" t="s">
        <v>3275</v>
      </c>
      <c r="C654" s="71"/>
      <c r="D654" s="72" t="s">
        <v>241</v>
      </c>
      <c r="E654" s="71" t="s">
        <v>3998</v>
      </c>
      <c r="F654" s="71" t="s">
        <v>3999</v>
      </c>
      <c r="G654" s="72" t="s">
        <v>3275</v>
      </c>
      <c r="H654" s="86"/>
      <c r="I654" s="71" t="s">
        <v>1424</v>
      </c>
      <c r="J654" s="72" t="s">
        <v>170</v>
      </c>
      <c r="K654" s="71" t="s">
        <v>1821</v>
      </c>
      <c r="L654" s="77">
        <v>1127.3988764044946</v>
      </c>
      <c r="M654" s="78" t="s">
        <v>1302</v>
      </c>
      <c r="N654" s="76" t="s">
        <v>1304</v>
      </c>
    </row>
    <row r="655" spans="2:14" x14ac:dyDescent="0.35">
      <c r="B655" s="91" t="s">
        <v>3276</v>
      </c>
      <c r="C655" s="71"/>
      <c r="D655" s="72" t="s">
        <v>241</v>
      </c>
      <c r="E655" s="71" t="s">
        <v>3992</v>
      </c>
      <c r="F655" s="71" t="s">
        <v>3993</v>
      </c>
      <c r="G655" s="72" t="s">
        <v>3276</v>
      </c>
      <c r="H655" s="86"/>
      <c r="I655" s="71" t="s">
        <v>1424</v>
      </c>
      <c r="J655" s="72" t="s">
        <v>170</v>
      </c>
      <c r="K655" s="71" t="s">
        <v>1821</v>
      </c>
      <c r="L655" s="77">
        <v>1127.3988764044946</v>
      </c>
      <c r="M655" s="78" t="s">
        <v>1302</v>
      </c>
      <c r="N655" s="76" t="s">
        <v>1304</v>
      </c>
    </row>
    <row r="656" spans="2:14" x14ac:dyDescent="0.35">
      <c r="B656" s="91" t="s">
        <v>3277</v>
      </c>
      <c r="C656" s="71"/>
      <c r="D656" s="72" t="s">
        <v>241</v>
      </c>
      <c r="E656" s="71" t="s">
        <v>3960</v>
      </c>
      <c r="F656" s="71" t="s">
        <v>3961</v>
      </c>
      <c r="G656" s="72" t="s">
        <v>3277</v>
      </c>
      <c r="H656" s="86"/>
      <c r="I656" s="71" t="s">
        <v>1424</v>
      </c>
      <c r="J656" s="72" t="s">
        <v>170</v>
      </c>
      <c r="K656" s="71" t="s">
        <v>1821</v>
      </c>
      <c r="L656" s="77">
        <v>1127.3988764044946</v>
      </c>
      <c r="M656" s="78" t="s">
        <v>1302</v>
      </c>
      <c r="N656" s="76" t="s">
        <v>1304</v>
      </c>
    </row>
    <row r="657" spans="2:14" x14ac:dyDescent="0.35">
      <c r="B657" s="91" t="s">
        <v>3278</v>
      </c>
      <c r="C657" s="71"/>
      <c r="D657" s="72" t="s">
        <v>241</v>
      </c>
      <c r="E657" s="71" t="s">
        <v>3936</v>
      </c>
      <c r="F657" s="71" t="s">
        <v>3937</v>
      </c>
      <c r="G657" s="72" t="s">
        <v>3278</v>
      </c>
      <c r="H657" s="86"/>
      <c r="I657" s="71" t="s">
        <v>1423</v>
      </c>
      <c r="J657" s="72" t="s">
        <v>173</v>
      </c>
      <c r="K657" s="71" t="s">
        <v>1821</v>
      </c>
      <c r="L657" s="77">
        <v>513792.93258426967</v>
      </c>
      <c r="M657" s="78" t="s">
        <v>1302</v>
      </c>
      <c r="N657" s="79" t="s">
        <v>4090</v>
      </c>
    </row>
    <row r="658" spans="2:14" x14ac:dyDescent="0.35">
      <c r="B658" s="91" t="s">
        <v>3279</v>
      </c>
      <c r="C658" s="71"/>
      <c r="D658" s="72" t="s">
        <v>241</v>
      </c>
      <c r="E658" s="71" t="s">
        <v>3976</v>
      </c>
      <c r="F658" s="71" t="s">
        <v>3977</v>
      </c>
      <c r="G658" s="72" t="s">
        <v>3279</v>
      </c>
      <c r="H658" s="86"/>
      <c r="I658" s="71" t="s">
        <v>1425</v>
      </c>
      <c r="J658" s="72" t="s">
        <v>170</v>
      </c>
      <c r="K658" s="71" t="s">
        <v>1821</v>
      </c>
      <c r="L658" s="77">
        <v>1771.7191011235955</v>
      </c>
      <c r="M658" s="75" t="s">
        <v>1303</v>
      </c>
      <c r="N658" s="76" t="s">
        <v>1304</v>
      </c>
    </row>
    <row r="659" spans="2:14" x14ac:dyDescent="0.35">
      <c r="B659" s="91" t="s">
        <v>3280</v>
      </c>
      <c r="C659" s="71"/>
      <c r="D659" s="72" t="s">
        <v>241</v>
      </c>
      <c r="E659" s="71" t="s">
        <v>3962</v>
      </c>
      <c r="F659" s="71" t="s">
        <v>3963</v>
      </c>
      <c r="G659" s="72" t="s">
        <v>3280</v>
      </c>
      <c r="H659" s="86"/>
      <c r="I659" s="71" t="s">
        <v>1423</v>
      </c>
      <c r="J659" s="72" t="s">
        <v>173</v>
      </c>
      <c r="K659" s="71" t="s">
        <v>1821</v>
      </c>
      <c r="L659" s="77">
        <v>513792.93258426967</v>
      </c>
      <c r="M659" s="78" t="s">
        <v>1302</v>
      </c>
      <c r="N659" s="79" t="s">
        <v>4090</v>
      </c>
    </row>
    <row r="660" spans="2:14" x14ac:dyDescent="0.35">
      <c r="B660" s="91" t="s">
        <v>3281</v>
      </c>
      <c r="C660" s="71"/>
      <c r="D660" s="72" t="s">
        <v>1182</v>
      </c>
      <c r="E660" s="71" t="s">
        <v>267</v>
      </c>
      <c r="F660" s="71" t="s">
        <v>2572</v>
      </c>
      <c r="G660" s="72" t="s">
        <v>3281</v>
      </c>
      <c r="H660" s="86"/>
      <c r="I660" s="71" t="s">
        <v>1424</v>
      </c>
      <c r="J660" s="72" t="s">
        <v>170</v>
      </c>
      <c r="K660" s="71" t="s">
        <v>1821</v>
      </c>
      <c r="L660" s="77">
        <v>651.08239700374531</v>
      </c>
      <c r="M660" s="78" t="s">
        <v>1302</v>
      </c>
      <c r="N660" s="76" t="s">
        <v>1304</v>
      </c>
    </row>
    <row r="661" spans="2:14" x14ac:dyDescent="0.35">
      <c r="B661" s="91" t="s">
        <v>3282</v>
      </c>
      <c r="C661" s="71"/>
      <c r="D661" s="72" t="s">
        <v>241</v>
      </c>
      <c r="E661" s="71" t="s">
        <v>3948</v>
      </c>
      <c r="F661" s="71" t="s">
        <v>3949</v>
      </c>
      <c r="G661" s="72" t="s">
        <v>3282</v>
      </c>
      <c r="H661" s="86"/>
      <c r="I661" s="71" t="s">
        <v>1425</v>
      </c>
      <c r="J661" s="72" t="s">
        <v>170</v>
      </c>
      <c r="K661" s="71" t="s">
        <v>1821</v>
      </c>
      <c r="L661" s="77">
        <v>1288.4494382022472</v>
      </c>
      <c r="M661" s="75" t="s">
        <v>1303</v>
      </c>
      <c r="N661" s="76" t="s">
        <v>1304</v>
      </c>
    </row>
    <row r="662" spans="2:14" x14ac:dyDescent="0.35">
      <c r="B662" s="91" t="s">
        <v>3283</v>
      </c>
      <c r="C662" s="71"/>
      <c r="D662" s="72" t="s">
        <v>241</v>
      </c>
      <c r="E662" s="71" t="s">
        <v>4000</v>
      </c>
      <c r="F662" s="71" t="s">
        <v>4001</v>
      </c>
      <c r="G662" s="72" t="s">
        <v>3283</v>
      </c>
      <c r="H662" s="86"/>
      <c r="I662" s="71" t="s">
        <v>1425</v>
      </c>
      <c r="J662" s="72" t="s">
        <v>170</v>
      </c>
      <c r="K662" s="71" t="s">
        <v>1821</v>
      </c>
      <c r="L662" s="77">
        <v>1771.7191011235955</v>
      </c>
      <c r="M662" s="75" t="s">
        <v>1303</v>
      </c>
      <c r="N662" s="76" t="s">
        <v>1304</v>
      </c>
    </row>
    <row r="663" spans="2:14" x14ac:dyDescent="0.35">
      <c r="B663" s="91" t="s">
        <v>3284</v>
      </c>
      <c r="C663" s="71"/>
      <c r="D663" s="72" t="s">
        <v>241</v>
      </c>
      <c r="E663" s="71" t="s">
        <v>3996</v>
      </c>
      <c r="F663" s="71" t="s">
        <v>3997</v>
      </c>
      <c r="G663" s="72" t="s">
        <v>3284</v>
      </c>
      <c r="H663" s="86"/>
      <c r="I663" s="71" t="s">
        <v>1425</v>
      </c>
      <c r="J663" s="72" t="s">
        <v>170</v>
      </c>
      <c r="K663" s="71" t="s">
        <v>1821</v>
      </c>
      <c r="L663" s="77">
        <v>1771.7191011235955</v>
      </c>
      <c r="M663" s="75" t="s">
        <v>1303</v>
      </c>
      <c r="N663" s="76" t="s">
        <v>1304</v>
      </c>
    </row>
    <row r="664" spans="2:14" x14ac:dyDescent="0.35">
      <c r="B664" s="91" t="s">
        <v>3285</v>
      </c>
      <c r="C664" s="71"/>
      <c r="D664" s="72" t="s">
        <v>241</v>
      </c>
      <c r="E664" s="71" t="s">
        <v>3990</v>
      </c>
      <c r="F664" s="71" t="s">
        <v>3991</v>
      </c>
      <c r="G664" s="72" t="s">
        <v>3285</v>
      </c>
      <c r="H664" s="86"/>
      <c r="I664" s="71" t="s">
        <v>1424</v>
      </c>
      <c r="J664" s="72" t="s">
        <v>170</v>
      </c>
      <c r="K664" s="71" t="s">
        <v>1821</v>
      </c>
      <c r="L664" s="77">
        <v>96114.697565543058</v>
      </c>
      <c r="M664" s="78" t="s">
        <v>1302</v>
      </c>
      <c r="N664" s="76" t="s">
        <v>1304</v>
      </c>
    </row>
    <row r="665" spans="2:14" x14ac:dyDescent="0.35">
      <c r="B665" s="91" t="s">
        <v>3286</v>
      </c>
      <c r="C665" s="71"/>
      <c r="D665" s="72" t="s">
        <v>241</v>
      </c>
      <c r="E665" s="71" t="s">
        <v>3952</v>
      </c>
      <c r="F665" s="71" t="s">
        <v>3953</v>
      </c>
      <c r="G665" s="72" t="s">
        <v>3286</v>
      </c>
      <c r="H665" s="86"/>
      <c r="I665" s="71" t="s">
        <v>1424</v>
      </c>
      <c r="J665" s="72" t="s">
        <v>170</v>
      </c>
      <c r="K665" s="71" t="s">
        <v>1821</v>
      </c>
      <c r="L665" s="77">
        <v>1550.2556179775281</v>
      </c>
      <c r="M665" s="78" t="s">
        <v>1302</v>
      </c>
      <c r="N665" s="76" t="s">
        <v>1304</v>
      </c>
    </row>
    <row r="666" spans="2:14" x14ac:dyDescent="0.35">
      <c r="B666" s="91" t="s">
        <v>3287</v>
      </c>
      <c r="C666" s="71"/>
      <c r="D666" s="72" t="s">
        <v>241</v>
      </c>
      <c r="E666" s="71" t="s">
        <v>3914</v>
      </c>
      <c r="F666" s="71" t="s">
        <v>3915</v>
      </c>
      <c r="G666" s="72" t="s">
        <v>3287</v>
      </c>
      <c r="H666" s="86"/>
      <c r="I666" s="71" t="s">
        <v>1423</v>
      </c>
      <c r="J666" s="72" t="s">
        <v>173</v>
      </c>
      <c r="K666" s="71" t="s">
        <v>1821</v>
      </c>
      <c r="L666" s="77">
        <v>141735.58426966291</v>
      </c>
      <c r="M666" s="78" t="s">
        <v>1302</v>
      </c>
      <c r="N666" s="79" t="s">
        <v>4090</v>
      </c>
    </row>
    <row r="667" spans="2:14" x14ac:dyDescent="0.35">
      <c r="B667" s="91" t="s">
        <v>3288</v>
      </c>
      <c r="C667" s="71"/>
      <c r="D667" s="72" t="s">
        <v>241</v>
      </c>
      <c r="E667" s="71" t="s">
        <v>4002</v>
      </c>
      <c r="F667" s="71" t="s">
        <v>4003</v>
      </c>
      <c r="G667" s="72" t="s">
        <v>3288</v>
      </c>
      <c r="H667" s="86"/>
      <c r="I667" s="71" t="s">
        <v>1423</v>
      </c>
      <c r="J667" s="72" t="s">
        <v>173</v>
      </c>
      <c r="K667" s="71" t="s">
        <v>1821</v>
      </c>
      <c r="L667" s="77">
        <v>798875.38202247187</v>
      </c>
      <c r="M667" s="78" t="s">
        <v>1302</v>
      </c>
      <c r="N667" s="79" t="s">
        <v>4090</v>
      </c>
    </row>
    <row r="668" spans="2:14" x14ac:dyDescent="0.35">
      <c r="B668" s="91" t="s">
        <v>3289</v>
      </c>
      <c r="C668" s="71"/>
      <c r="D668" s="72" t="s">
        <v>241</v>
      </c>
      <c r="E668" s="71" t="s">
        <v>4004</v>
      </c>
      <c r="F668" s="71" t="s">
        <v>4005</v>
      </c>
      <c r="G668" s="72" t="s">
        <v>3289</v>
      </c>
      <c r="H668" s="86"/>
      <c r="I668" s="71" t="s">
        <v>1424</v>
      </c>
      <c r="J668" s="72" t="s">
        <v>170</v>
      </c>
      <c r="K668" s="71" t="s">
        <v>1821</v>
      </c>
      <c r="L668" s="77">
        <v>1550.2556179775281</v>
      </c>
      <c r="M668" s="78" t="s">
        <v>1302</v>
      </c>
      <c r="N668" s="76" t="s">
        <v>1304</v>
      </c>
    </row>
    <row r="669" spans="2:14" x14ac:dyDescent="0.35">
      <c r="B669" s="91" t="s">
        <v>3290</v>
      </c>
      <c r="C669" s="71"/>
      <c r="D669" s="72" t="s">
        <v>241</v>
      </c>
      <c r="E669" s="71" t="s">
        <v>4000</v>
      </c>
      <c r="F669" s="71" t="s">
        <v>4001</v>
      </c>
      <c r="G669" s="72" t="s">
        <v>3290</v>
      </c>
      <c r="H669" s="86"/>
      <c r="I669" s="71" t="s">
        <v>1424</v>
      </c>
      <c r="J669" s="72" t="s">
        <v>170</v>
      </c>
      <c r="K669" s="71" t="s">
        <v>1821</v>
      </c>
      <c r="L669" s="77">
        <v>1550.2556179775281</v>
      </c>
      <c r="M669" s="78" t="s">
        <v>1302</v>
      </c>
      <c r="N669" s="76" t="s">
        <v>1304</v>
      </c>
    </row>
    <row r="670" spans="2:14" x14ac:dyDescent="0.35">
      <c r="B670" s="91" t="s">
        <v>3291</v>
      </c>
      <c r="C670" s="71"/>
      <c r="D670" s="72" t="s">
        <v>241</v>
      </c>
      <c r="E670" s="71" t="s">
        <v>3926</v>
      </c>
      <c r="F670" s="71" t="s">
        <v>3927</v>
      </c>
      <c r="G670" s="72" t="s">
        <v>3291</v>
      </c>
      <c r="H670" s="86"/>
      <c r="I670" s="71" t="s">
        <v>1424</v>
      </c>
      <c r="J670" s="72" t="s">
        <v>170</v>
      </c>
      <c r="K670" s="71" t="s">
        <v>1821</v>
      </c>
      <c r="L670" s="77">
        <v>1127.3988764044946</v>
      </c>
      <c r="M670" s="78" t="s">
        <v>1302</v>
      </c>
      <c r="N670" s="76" t="s">
        <v>1304</v>
      </c>
    </row>
    <row r="671" spans="2:14" x14ac:dyDescent="0.35">
      <c r="B671" s="91" t="s">
        <v>3292</v>
      </c>
      <c r="C671" s="71"/>
      <c r="D671" s="72" t="s">
        <v>241</v>
      </c>
      <c r="E671" s="71" t="s">
        <v>3966</v>
      </c>
      <c r="F671" s="71" t="s">
        <v>3967</v>
      </c>
      <c r="G671" s="72" t="s">
        <v>3292</v>
      </c>
      <c r="H671" s="86"/>
      <c r="I671" s="71" t="s">
        <v>1423</v>
      </c>
      <c r="J671" s="72" t="s">
        <v>173</v>
      </c>
      <c r="K671" s="71" t="s">
        <v>1821</v>
      </c>
      <c r="L671" s="77">
        <v>103080.8426966292</v>
      </c>
      <c r="M671" s="78" t="s">
        <v>1302</v>
      </c>
      <c r="N671" s="79" t="s">
        <v>4090</v>
      </c>
    </row>
    <row r="672" spans="2:14" x14ac:dyDescent="0.35">
      <c r="B672" s="91" t="s">
        <v>3293</v>
      </c>
      <c r="C672" s="71"/>
      <c r="D672" s="72" t="s">
        <v>241</v>
      </c>
      <c r="E672" s="71" t="s">
        <v>3912</v>
      </c>
      <c r="F672" s="71" t="s">
        <v>3913</v>
      </c>
      <c r="G672" s="72" t="s">
        <v>3293</v>
      </c>
      <c r="H672" s="86"/>
      <c r="I672" s="71" t="s">
        <v>1423</v>
      </c>
      <c r="J672" s="72" t="s">
        <v>173</v>
      </c>
      <c r="K672" s="71" t="s">
        <v>1821</v>
      </c>
      <c r="L672" s="77">
        <v>373667.47191011236</v>
      </c>
      <c r="M672" s="78" t="s">
        <v>1302</v>
      </c>
      <c r="N672" s="79" t="s">
        <v>4090</v>
      </c>
    </row>
    <row r="673" spans="2:14" x14ac:dyDescent="0.35">
      <c r="B673" s="91" t="s">
        <v>3294</v>
      </c>
      <c r="C673" s="71"/>
      <c r="D673" s="72" t="s">
        <v>241</v>
      </c>
      <c r="E673" s="71" t="s">
        <v>3898</v>
      </c>
      <c r="F673" s="71" t="s">
        <v>3899</v>
      </c>
      <c r="G673" s="72" t="s">
        <v>3294</v>
      </c>
      <c r="H673" s="86"/>
      <c r="I673" s="71" t="s">
        <v>1425</v>
      </c>
      <c r="J673" s="72" t="s">
        <v>170</v>
      </c>
      <c r="K673" s="71" t="s">
        <v>1821</v>
      </c>
      <c r="L673" s="77">
        <v>1288.4494382022472</v>
      </c>
      <c r="M673" s="75" t="s">
        <v>1303</v>
      </c>
      <c r="N673" s="76" t="s">
        <v>1304</v>
      </c>
    </row>
    <row r="674" spans="2:14" x14ac:dyDescent="0.35">
      <c r="B674" s="91" t="s">
        <v>3295</v>
      </c>
      <c r="C674" s="71"/>
      <c r="D674" s="72" t="s">
        <v>241</v>
      </c>
      <c r="E674" s="71" t="s">
        <v>3992</v>
      </c>
      <c r="F674" s="71" t="s">
        <v>3993</v>
      </c>
      <c r="G674" s="72" t="s">
        <v>3295</v>
      </c>
      <c r="H674" s="86"/>
      <c r="I674" s="71" t="s">
        <v>1423</v>
      </c>
      <c r="J674" s="72" t="s">
        <v>173</v>
      </c>
      <c r="K674" s="71" t="s">
        <v>1821</v>
      </c>
      <c r="L674" s="77">
        <v>12884.550561797752</v>
      </c>
      <c r="M674" s="78" t="s">
        <v>1302</v>
      </c>
      <c r="N674" s="79" t="s">
        <v>4090</v>
      </c>
    </row>
    <row r="675" spans="2:14" x14ac:dyDescent="0.35">
      <c r="B675" s="91" t="s">
        <v>3296</v>
      </c>
      <c r="C675" s="71"/>
      <c r="D675" s="72" t="s">
        <v>1182</v>
      </c>
      <c r="E675" s="71" t="s">
        <v>292</v>
      </c>
      <c r="F675" s="71" t="s">
        <v>1849</v>
      </c>
      <c r="G675" s="72" t="s">
        <v>3296</v>
      </c>
      <c r="H675" s="86"/>
      <c r="I675" s="71" t="s">
        <v>1424</v>
      </c>
      <c r="J675" s="72" t="s">
        <v>170</v>
      </c>
      <c r="K675" s="71" t="s">
        <v>1821</v>
      </c>
      <c r="L675" s="77">
        <v>93.043071161048701</v>
      </c>
      <c r="M675" s="78" t="s">
        <v>1302</v>
      </c>
      <c r="N675" s="76" t="s">
        <v>1304</v>
      </c>
    </row>
    <row r="676" spans="2:14" x14ac:dyDescent="0.35">
      <c r="B676" s="91" t="s">
        <v>3297</v>
      </c>
      <c r="C676" s="71"/>
      <c r="D676" s="72" t="s">
        <v>241</v>
      </c>
      <c r="E676" s="71" t="s">
        <v>3924</v>
      </c>
      <c r="F676" s="71" t="s">
        <v>3925</v>
      </c>
      <c r="G676" s="72" t="s">
        <v>3297</v>
      </c>
      <c r="H676" s="86"/>
      <c r="I676" s="71" t="s">
        <v>1424</v>
      </c>
      <c r="J676" s="72" t="s">
        <v>170</v>
      </c>
      <c r="K676" s="71" t="s">
        <v>1821</v>
      </c>
      <c r="L676" s="77">
        <v>44956.88389513109</v>
      </c>
      <c r="M676" s="78" t="s">
        <v>1302</v>
      </c>
      <c r="N676" s="76" t="s">
        <v>1304</v>
      </c>
    </row>
    <row r="677" spans="2:14" x14ac:dyDescent="0.35">
      <c r="B677" s="91" t="s">
        <v>3298</v>
      </c>
      <c r="C677" s="71"/>
      <c r="D677" s="72" t="s">
        <v>241</v>
      </c>
      <c r="E677" s="71" t="s">
        <v>3894</v>
      </c>
      <c r="F677" s="71" t="s">
        <v>3895</v>
      </c>
      <c r="G677" s="72" t="s">
        <v>3298</v>
      </c>
      <c r="H677" s="86"/>
      <c r="I677" s="71" t="s">
        <v>1423</v>
      </c>
      <c r="J677" s="72" t="s">
        <v>173</v>
      </c>
      <c r="K677" s="71" t="s">
        <v>1821</v>
      </c>
      <c r="L677" s="77">
        <v>1098453.6404494382</v>
      </c>
      <c r="M677" s="78" t="s">
        <v>1302</v>
      </c>
      <c r="N677" s="79" t="s">
        <v>4090</v>
      </c>
    </row>
    <row r="678" spans="2:14" x14ac:dyDescent="0.35">
      <c r="B678" s="91" t="s">
        <v>3299</v>
      </c>
      <c r="C678" s="71"/>
      <c r="D678" s="72" t="s">
        <v>241</v>
      </c>
      <c r="E678" s="71" t="s">
        <v>3978</v>
      </c>
      <c r="F678" s="71" t="s">
        <v>3979</v>
      </c>
      <c r="G678" s="72" t="s">
        <v>3299</v>
      </c>
      <c r="H678" s="86"/>
      <c r="I678" s="71" t="s">
        <v>1423</v>
      </c>
      <c r="J678" s="72" t="s">
        <v>173</v>
      </c>
      <c r="K678" s="71" t="s">
        <v>1821</v>
      </c>
      <c r="L678" s="77">
        <v>12884.550561797752</v>
      </c>
      <c r="M678" s="78" t="s">
        <v>1302</v>
      </c>
      <c r="N678" s="79" t="s">
        <v>4090</v>
      </c>
    </row>
    <row r="679" spans="2:14" x14ac:dyDescent="0.35">
      <c r="B679" s="91" t="s">
        <v>3300</v>
      </c>
      <c r="C679" s="71"/>
      <c r="D679" s="72" t="s">
        <v>1182</v>
      </c>
      <c r="E679" s="71" t="s">
        <v>272</v>
      </c>
      <c r="F679" s="71" t="s">
        <v>2571</v>
      </c>
      <c r="G679" s="72" t="s">
        <v>3300</v>
      </c>
      <c r="H679" s="86"/>
      <c r="I679" s="71" t="s">
        <v>1423</v>
      </c>
      <c r="J679" s="72" t="s">
        <v>173</v>
      </c>
      <c r="K679" s="71" t="s">
        <v>1821</v>
      </c>
      <c r="L679" s="77">
        <v>5412.1685393258422</v>
      </c>
      <c r="M679" s="78" t="s">
        <v>1302</v>
      </c>
      <c r="N679" s="79" t="s">
        <v>4090</v>
      </c>
    </row>
    <row r="680" spans="2:14" x14ac:dyDescent="0.35">
      <c r="B680" s="91" t="s">
        <v>3301</v>
      </c>
      <c r="C680" s="71"/>
      <c r="D680" s="72" t="s">
        <v>1182</v>
      </c>
      <c r="E680" s="71" t="s">
        <v>292</v>
      </c>
      <c r="F680" s="71" t="s">
        <v>1849</v>
      </c>
      <c r="G680" s="72" t="s">
        <v>3301</v>
      </c>
      <c r="H680" s="86"/>
      <c r="I680" s="71" t="s">
        <v>1425</v>
      </c>
      <c r="J680" s="72" t="s">
        <v>170</v>
      </c>
      <c r="K680" s="71" t="s">
        <v>1821</v>
      </c>
      <c r="L680" s="77">
        <v>106.32584269662921</v>
      </c>
      <c r="M680" s="75" t="s">
        <v>1303</v>
      </c>
      <c r="N680" s="76" t="s">
        <v>1304</v>
      </c>
    </row>
    <row r="681" spans="2:14" x14ac:dyDescent="0.35">
      <c r="B681" s="91" t="s">
        <v>3302</v>
      </c>
      <c r="C681" s="71"/>
      <c r="D681" s="72" t="s">
        <v>241</v>
      </c>
      <c r="E681" s="71" t="s">
        <v>4006</v>
      </c>
      <c r="F681" s="71" t="s">
        <v>4007</v>
      </c>
      <c r="G681" s="72" t="s">
        <v>3302</v>
      </c>
      <c r="H681" s="86"/>
      <c r="I681" s="71" t="s">
        <v>1423</v>
      </c>
      <c r="J681" s="72" t="s">
        <v>173</v>
      </c>
      <c r="K681" s="71" t="s">
        <v>1821</v>
      </c>
      <c r="L681" s="77">
        <v>373667.47191011236</v>
      </c>
      <c r="M681" s="78" t="s">
        <v>1302</v>
      </c>
      <c r="N681" s="79" t="s">
        <v>4090</v>
      </c>
    </row>
    <row r="682" spans="2:14" x14ac:dyDescent="0.35">
      <c r="B682" s="91" t="s">
        <v>3303</v>
      </c>
      <c r="C682" s="71"/>
      <c r="D682" s="72" t="s">
        <v>241</v>
      </c>
      <c r="E682" s="71" t="s">
        <v>3930</v>
      </c>
      <c r="F682" s="71" t="s">
        <v>3931</v>
      </c>
      <c r="G682" s="72" t="s">
        <v>3303</v>
      </c>
      <c r="H682" s="86"/>
      <c r="I682" s="71" t="s">
        <v>1424</v>
      </c>
      <c r="J682" s="72" t="s">
        <v>170</v>
      </c>
      <c r="K682" s="71" t="s">
        <v>1821</v>
      </c>
      <c r="L682" s="77">
        <v>44956.88389513109</v>
      </c>
      <c r="M682" s="78" t="s">
        <v>1302</v>
      </c>
      <c r="N682" s="76" t="s">
        <v>1304</v>
      </c>
    </row>
    <row r="683" spans="2:14" x14ac:dyDescent="0.35">
      <c r="B683" s="91" t="s">
        <v>3304</v>
      </c>
      <c r="C683" s="71"/>
      <c r="D683" s="72" t="s">
        <v>241</v>
      </c>
      <c r="E683" s="71" t="s">
        <v>3870</v>
      </c>
      <c r="F683" s="71" t="s">
        <v>3871</v>
      </c>
      <c r="G683" s="72" t="s">
        <v>3304</v>
      </c>
      <c r="H683" s="86"/>
      <c r="I683" s="71" t="s">
        <v>1423</v>
      </c>
      <c r="J683" s="72" t="s">
        <v>173</v>
      </c>
      <c r="K683" s="71" t="s">
        <v>1821</v>
      </c>
      <c r="L683" s="77">
        <v>12884.550561797752</v>
      </c>
      <c r="M683" s="78" t="s">
        <v>1302</v>
      </c>
      <c r="N683" s="79" t="s">
        <v>4090</v>
      </c>
    </row>
    <row r="684" spans="2:14" x14ac:dyDescent="0.35">
      <c r="B684" s="91" t="s">
        <v>3305</v>
      </c>
      <c r="C684" s="71"/>
      <c r="D684" s="72" t="s">
        <v>241</v>
      </c>
      <c r="E684" s="71" t="s">
        <v>4002</v>
      </c>
      <c r="F684" s="71" t="s">
        <v>4003</v>
      </c>
      <c r="G684" s="72" t="s">
        <v>3305</v>
      </c>
      <c r="H684" s="86"/>
      <c r="I684" s="71" t="s">
        <v>1425</v>
      </c>
      <c r="J684" s="72" t="s">
        <v>170</v>
      </c>
      <c r="K684" s="71" t="s">
        <v>1821</v>
      </c>
      <c r="L684" s="77">
        <v>79887.539325842707</v>
      </c>
      <c r="M684" s="75" t="s">
        <v>1303</v>
      </c>
      <c r="N684" s="76" t="s">
        <v>1304</v>
      </c>
    </row>
    <row r="685" spans="2:14" x14ac:dyDescent="0.35">
      <c r="B685" s="91" t="s">
        <v>3306</v>
      </c>
      <c r="C685" s="71"/>
      <c r="D685" s="72" t="s">
        <v>241</v>
      </c>
      <c r="E685" s="71" t="s">
        <v>3910</v>
      </c>
      <c r="F685" s="71" t="s">
        <v>3911</v>
      </c>
      <c r="G685" s="72" t="s">
        <v>3306</v>
      </c>
      <c r="H685" s="86"/>
      <c r="I685" s="71" t="s">
        <v>1424</v>
      </c>
      <c r="J685" s="72" t="s">
        <v>170</v>
      </c>
      <c r="K685" s="71" t="s">
        <v>1821</v>
      </c>
      <c r="L685" s="77">
        <v>96114.697565543058</v>
      </c>
      <c r="M685" s="78" t="s">
        <v>1302</v>
      </c>
      <c r="N685" s="76" t="s">
        <v>1304</v>
      </c>
    </row>
    <row r="686" spans="2:14" x14ac:dyDescent="0.35">
      <c r="B686" s="91" t="s">
        <v>3307</v>
      </c>
      <c r="C686" s="71"/>
      <c r="D686" s="72" t="s">
        <v>241</v>
      </c>
      <c r="E686" s="71" t="s">
        <v>3920</v>
      </c>
      <c r="F686" s="71" t="s">
        <v>3921</v>
      </c>
      <c r="G686" s="72" t="s">
        <v>3307</v>
      </c>
      <c r="H686" s="86"/>
      <c r="I686" s="71" t="s">
        <v>1425</v>
      </c>
      <c r="J686" s="72" t="s">
        <v>170</v>
      </c>
      <c r="K686" s="71" t="s">
        <v>1821</v>
      </c>
      <c r="L686" s="77">
        <v>1771.7191011235955</v>
      </c>
      <c r="M686" s="75" t="s">
        <v>1303</v>
      </c>
      <c r="N686" s="76" t="s">
        <v>1304</v>
      </c>
    </row>
    <row r="687" spans="2:14" x14ac:dyDescent="0.35">
      <c r="B687" s="91" t="s">
        <v>3308</v>
      </c>
      <c r="C687" s="71"/>
      <c r="D687" s="72" t="s">
        <v>241</v>
      </c>
      <c r="E687" s="71" t="s">
        <v>3946</v>
      </c>
      <c r="F687" s="71" t="s">
        <v>3947</v>
      </c>
      <c r="G687" s="72" t="s">
        <v>3308</v>
      </c>
      <c r="H687" s="86"/>
      <c r="I687" s="71" t="s">
        <v>1424</v>
      </c>
      <c r="J687" s="72" t="s">
        <v>170</v>
      </c>
      <c r="K687" s="71" t="s">
        <v>1821</v>
      </c>
      <c r="L687" s="77">
        <v>44956.88389513109</v>
      </c>
      <c r="M687" s="78" t="s">
        <v>1302</v>
      </c>
      <c r="N687" s="76" t="s">
        <v>1304</v>
      </c>
    </row>
    <row r="688" spans="2:14" x14ac:dyDescent="0.35">
      <c r="B688" s="91" t="s">
        <v>3309</v>
      </c>
      <c r="C688" s="71"/>
      <c r="D688" s="72" t="s">
        <v>241</v>
      </c>
      <c r="E688" s="71" t="s">
        <v>3994</v>
      </c>
      <c r="F688" s="71" t="s">
        <v>3995</v>
      </c>
      <c r="G688" s="72" t="s">
        <v>3309</v>
      </c>
      <c r="H688" s="86"/>
      <c r="I688" s="71" t="s">
        <v>1425</v>
      </c>
      <c r="J688" s="72" t="s">
        <v>170</v>
      </c>
      <c r="K688" s="71" t="s">
        <v>1821</v>
      </c>
      <c r="L688" s="77">
        <v>14173.550561797752</v>
      </c>
      <c r="M688" s="75" t="s">
        <v>1303</v>
      </c>
      <c r="N688" s="76" t="s">
        <v>1304</v>
      </c>
    </row>
    <row r="689" spans="2:14" x14ac:dyDescent="0.35">
      <c r="B689" s="91" t="s">
        <v>3310</v>
      </c>
      <c r="C689" s="71"/>
      <c r="D689" s="72" t="s">
        <v>241</v>
      </c>
      <c r="E689" s="71" t="s">
        <v>4006</v>
      </c>
      <c r="F689" s="71" t="s">
        <v>4007</v>
      </c>
      <c r="G689" s="72" t="s">
        <v>3310</v>
      </c>
      <c r="H689" s="86"/>
      <c r="I689" s="71" t="s">
        <v>1425</v>
      </c>
      <c r="J689" s="72" t="s">
        <v>170</v>
      </c>
      <c r="K689" s="71" t="s">
        <v>1821</v>
      </c>
      <c r="L689" s="77">
        <v>37366.741573033709</v>
      </c>
      <c r="M689" s="75" t="s">
        <v>1303</v>
      </c>
      <c r="N689" s="76" t="s">
        <v>1304</v>
      </c>
    </row>
    <row r="690" spans="2:14" x14ac:dyDescent="0.35">
      <c r="B690" s="91" t="s">
        <v>3311</v>
      </c>
      <c r="C690" s="71"/>
      <c r="D690" s="72" t="s">
        <v>1182</v>
      </c>
      <c r="E690" s="71" t="s">
        <v>287</v>
      </c>
      <c r="F690" s="71" t="s">
        <v>1848</v>
      </c>
      <c r="G690" s="72" t="s">
        <v>3311</v>
      </c>
      <c r="H690" s="86"/>
      <c r="I690" s="71" t="s">
        <v>1424</v>
      </c>
      <c r="J690" s="72" t="s">
        <v>170</v>
      </c>
      <c r="K690" s="71" t="s">
        <v>1821</v>
      </c>
      <c r="L690" s="77">
        <v>67.632022471910105</v>
      </c>
      <c r="M690" s="78" t="s">
        <v>1302</v>
      </c>
      <c r="N690" s="76" t="s">
        <v>1304</v>
      </c>
    </row>
    <row r="691" spans="2:14" x14ac:dyDescent="0.35">
      <c r="B691" s="91" t="s">
        <v>3312</v>
      </c>
      <c r="C691" s="71"/>
      <c r="D691" s="72" t="s">
        <v>241</v>
      </c>
      <c r="E691" s="71" t="s">
        <v>3970</v>
      </c>
      <c r="F691" s="71" t="s">
        <v>3971</v>
      </c>
      <c r="G691" s="72" t="s">
        <v>3312</v>
      </c>
      <c r="H691" s="86"/>
      <c r="I691" s="71" t="s">
        <v>1424</v>
      </c>
      <c r="J691" s="72" t="s">
        <v>170</v>
      </c>
      <c r="K691" s="71" t="s">
        <v>1821</v>
      </c>
      <c r="L691" s="77">
        <v>1550.2556179775281</v>
      </c>
      <c r="M691" s="78" t="s">
        <v>1302</v>
      </c>
      <c r="N691" s="76" t="s">
        <v>1304</v>
      </c>
    </row>
    <row r="692" spans="2:14" x14ac:dyDescent="0.35">
      <c r="B692" s="91" t="s">
        <v>3313</v>
      </c>
      <c r="C692" s="71"/>
      <c r="D692" s="72" t="s">
        <v>241</v>
      </c>
      <c r="E692" s="71" t="s">
        <v>3984</v>
      </c>
      <c r="F692" s="71" t="s">
        <v>3985</v>
      </c>
      <c r="G692" s="72" t="s">
        <v>3313</v>
      </c>
      <c r="H692" s="86"/>
      <c r="I692" s="71" t="s">
        <v>1425</v>
      </c>
      <c r="J692" s="72" t="s">
        <v>170</v>
      </c>
      <c r="K692" s="71" t="s">
        <v>1821</v>
      </c>
      <c r="L692" s="77">
        <v>10308.08988764045</v>
      </c>
      <c r="M692" s="75" t="s">
        <v>1303</v>
      </c>
      <c r="N692" s="76" t="s">
        <v>1304</v>
      </c>
    </row>
    <row r="693" spans="2:14" x14ac:dyDescent="0.35">
      <c r="B693" s="91" t="s">
        <v>3314</v>
      </c>
      <c r="C693" s="71"/>
      <c r="D693" s="72" t="s">
        <v>241</v>
      </c>
      <c r="E693" s="71" t="s">
        <v>3904</v>
      </c>
      <c r="F693" s="71" t="s">
        <v>3905</v>
      </c>
      <c r="G693" s="72" t="s">
        <v>3314</v>
      </c>
      <c r="H693" s="86"/>
      <c r="I693" s="71" t="s">
        <v>1423</v>
      </c>
      <c r="J693" s="72" t="s">
        <v>173</v>
      </c>
      <c r="K693" s="71" t="s">
        <v>1821</v>
      </c>
      <c r="L693" s="77">
        <v>103080.8426966292</v>
      </c>
      <c r="M693" s="78" t="s">
        <v>1302</v>
      </c>
      <c r="N693" s="79" t="s">
        <v>4090</v>
      </c>
    </row>
    <row r="694" spans="2:14" x14ac:dyDescent="0.35">
      <c r="B694" s="91" t="s">
        <v>3315</v>
      </c>
      <c r="C694" s="71"/>
      <c r="D694" s="72" t="s">
        <v>241</v>
      </c>
      <c r="E694" s="71" t="s">
        <v>4004</v>
      </c>
      <c r="F694" s="71" t="s">
        <v>4005</v>
      </c>
      <c r="G694" s="72" t="s">
        <v>3315</v>
      </c>
      <c r="H694" s="86"/>
      <c r="I694" s="71" t="s">
        <v>1423</v>
      </c>
      <c r="J694" s="72" t="s">
        <v>173</v>
      </c>
      <c r="K694" s="71" t="s">
        <v>1821</v>
      </c>
      <c r="L694" s="77">
        <v>17717.224719101123</v>
      </c>
      <c r="M694" s="78" t="s">
        <v>1302</v>
      </c>
      <c r="N694" s="79" t="s">
        <v>4090</v>
      </c>
    </row>
    <row r="695" spans="2:14" x14ac:dyDescent="0.35">
      <c r="B695" s="91" t="s">
        <v>3316</v>
      </c>
      <c r="C695" s="71"/>
      <c r="D695" s="72" t="s">
        <v>241</v>
      </c>
      <c r="E695" s="71" t="s">
        <v>3976</v>
      </c>
      <c r="F695" s="71" t="s">
        <v>3977</v>
      </c>
      <c r="G695" s="72" t="s">
        <v>3316</v>
      </c>
      <c r="H695" s="86"/>
      <c r="I695" s="71" t="s">
        <v>1423</v>
      </c>
      <c r="J695" s="72" t="s">
        <v>173</v>
      </c>
      <c r="K695" s="71" t="s">
        <v>1821</v>
      </c>
      <c r="L695" s="77">
        <v>17717.224719101123</v>
      </c>
      <c r="M695" s="78" t="s">
        <v>1302</v>
      </c>
      <c r="N695" s="79" t="s">
        <v>4090</v>
      </c>
    </row>
    <row r="696" spans="2:14" x14ac:dyDescent="0.35">
      <c r="B696" s="91" t="s">
        <v>3317</v>
      </c>
      <c r="C696" s="71"/>
      <c r="D696" s="72" t="s">
        <v>241</v>
      </c>
      <c r="E696" s="71" t="s">
        <v>3986</v>
      </c>
      <c r="F696" s="71" t="s">
        <v>3987</v>
      </c>
      <c r="G696" s="72" t="s">
        <v>3317</v>
      </c>
      <c r="H696" s="86"/>
      <c r="I696" s="71" t="s">
        <v>1423</v>
      </c>
      <c r="J696" s="72" t="s">
        <v>173</v>
      </c>
      <c r="K696" s="71" t="s">
        <v>1821</v>
      </c>
      <c r="L696" s="77">
        <v>17717.224719101123</v>
      </c>
      <c r="M696" s="78" t="s">
        <v>1302</v>
      </c>
      <c r="N696" s="79" t="s">
        <v>4090</v>
      </c>
    </row>
    <row r="697" spans="2:14" x14ac:dyDescent="0.35">
      <c r="B697" s="91" t="s">
        <v>3318</v>
      </c>
      <c r="C697" s="71"/>
      <c r="D697" s="72" t="s">
        <v>241</v>
      </c>
      <c r="E697" s="71" t="s">
        <v>3878</v>
      </c>
      <c r="F697" s="71" t="s">
        <v>3879</v>
      </c>
      <c r="G697" s="72" t="s">
        <v>3318</v>
      </c>
      <c r="H697" s="86"/>
      <c r="I697" s="71" t="s">
        <v>1424</v>
      </c>
      <c r="J697" s="72" t="s">
        <v>170</v>
      </c>
      <c r="K697" s="71" t="s">
        <v>1821</v>
      </c>
      <c r="L697" s="77">
        <v>12401.863295880148</v>
      </c>
      <c r="M697" s="78" t="s">
        <v>1302</v>
      </c>
      <c r="N697" s="76" t="s">
        <v>1304</v>
      </c>
    </row>
    <row r="698" spans="2:14" x14ac:dyDescent="0.35">
      <c r="B698" s="91" t="s">
        <v>3319</v>
      </c>
      <c r="C698" s="71"/>
      <c r="D698" s="72" t="s">
        <v>241</v>
      </c>
      <c r="E698" s="71" t="s">
        <v>3972</v>
      </c>
      <c r="F698" s="71" t="s">
        <v>3973</v>
      </c>
      <c r="G698" s="72" t="s">
        <v>3319</v>
      </c>
      <c r="H698" s="86"/>
      <c r="I698" s="71" t="s">
        <v>1424</v>
      </c>
      <c r="J698" s="72" t="s">
        <v>170</v>
      </c>
      <c r="K698" s="71" t="s">
        <v>1821</v>
      </c>
      <c r="L698" s="77">
        <v>96114.697565543058</v>
      </c>
      <c r="M698" s="78" t="s">
        <v>1302</v>
      </c>
      <c r="N698" s="76" t="s">
        <v>1304</v>
      </c>
    </row>
    <row r="699" spans="2:14" x14ac:dyDescent="0.35">
      <c r="B699" s="91" t="s">
        <v>3320</v>
      </c>
      <c r="C699" s="71"/>
      <c r="D699" s="72" t="s">
        <v>241</v>
      </c>
      <c r="E699" s="71" t="s">
        <v>3970</v>
      </c>
      <c r="F699" s="71" t="s">
        <v>3971</v>
      </c>
      <c r="G699" s="72" t="s">
        <v>3320</v>
      </c>
      <c r="H699" s="86"/>
      <c r="I699" s="71" t="s">
        <v>1425</v>
      </c>
      <c r="J699" s="72" t="s">
        <v>170</v>
      </c>
      <c r="K699" s="71" t="s">
        <v>1821</v>
      </c>
      <c r="L699" s="77">
        <v>1771.7191011235955</v>
      </c>
      <c r="M699" s="75" t="s">
        <v>1303</v>
      </c>
      <c r="N699" s="76" t="s">
        <v>1304</v>
      </c>
    </row>
    <row r="700" spans="2:14" x14ac:dyDescent="0.35">
      <c r="B700" s="91" t="s">
        <v>3321</v>
      </c>
      <c r="C700" s="71"/>
      <c r="D700" s="72" t="s">
        <v>241</v>
      </c>
      <c r="E700" s="71" t="s">
        <v>3884</v>
      </c>
      <c r="F700" s="71" t="s">
        <v>3885</v>
      </c>
      <c r="G700" s="72" t="s">
        <v>3321</v>
      </c>
      <c r="H700" s="86"/>
      <c r="I700" s="71" t="s">
        <v>1425</v>
      </c>
      <c r="J700" s="72" t="s">
        <v>170</v>
      </c>
      <c r="K700" s="71" t="s">
        <v>1821</v>
      </c>
      <c r="L700" s="77">
        <v>1288.4494382022472</v>
      </c>
      <c r="M700" s="75" t="s">
        <v>1303</v>
      </c>
      <c r="N700" s="76" t="s">
        <v>1304</v>
      </c>
    </row>
    <row r="701" spans="2:14" x14ac:dyDescent="0.35">
      <c r="B701" s="91" t="s">
        <v>3322</v>
      </c>
      <c r="C701" s="71"/>
      <c r="D701" s="72" t="s">
        <v>241</v>
      </c>
      <c r="E701" s="71" t="s">
        <v>3998</v>
      </c>
      <c r="F701" s="71" t="s">
        <v>3999</v>
      </c>
      <c r="G701" s="72" t="s">
        <v>3322</v>
      </c>
      <c r="H701" s="86"/>
      <c r="I701" s="71" t="s">
        <v>1423</v>
      </c>
      <c r="J701" s="72" t="s">
        <v>173</v>
      </c>
      <c r="K701" s="71" t="s">
        <v>1821</v>
      </c>
      <c r="L701" s="77">
        <v>12884.550561797752</v>
      </c>
      <c r="M701" s="78" t="s">
        <v>1302</v>
      </c>
      <c r="N701" s="79" t="s">
        <v>4090</v>
      </c>
    </row>
    <row r="702" spans="2:14" x14ac:dyDescent="0.35">
      <c r="B702" s="91" t="s">
        <v>3323</v>
      </c>
      <c r="C702" s="71"/>
      <c r="D702" s="72" t="s">
        <v>241</v>
      </c>
      <c r="E702" s="71" t="s">
        <v>3988</v>
      </c>
      <c r="F702" s="71" t="s">
        <v>3989</v>
      </c>
      <c r="G702" s="72" t="s">
        <v>3323</v>
      </c>
      <c r="H702" s="86"/>
      <c r="I702" s="71" t="s">
        <v>1423</v>
      </c>
      <c r="J702" s="72" t="s">
        <v>173</v>
      </c>
      <c r="K702" s="71" t="s">
        <v>1821</v>
      </c>
      <c r="L702" s="77">
        <v>12884.550561797752</v>
      </c>
      <c r="M702" s="78" t="s">
        <v>1302</v>
      </c>
      <c r="N702" s="79" t="s">
        <v>4090</v>
      </c>
    </row>
    <row r="703" spans="2:14" x14ac:dyDescent="0.35">
      <c r="B703" s="91" t="s">
        <v>3324</v>
      </c>
      <c r="C703" s="71"/>
      <c r="D703" s="72" t="s">
        <v>241</v>
      </c>
      <c r="E703" s="71" t="s">
        <v>3924</v>
      </c>
      <c r="F703" s="71" t="s">
        <v>3925</v>
      </c>
      <c r="G703" s="72" t="s">
        <v>3324</v>
      </c>
      <c r="H703" s="86"/>
      <c r="I703" s="71" t="s">
        <v>1425</v>
      </c>
      <c r="J703" s="72" t="s">
        <v>170</v>
      </c>
      <c r="K703" s="71" t="s">
        <v>1821</v>
      </c>
      <c r="L703" s="77">
        <v>51379.292134831463</v>
      </c>
      <c r="M703" s="75" t="s">
        <v>1303</v>
      </c>
      <c r="N703" s="76" t="s">
        <v>1304</v>
      </c>
    </row>
    <row r="704" spans="2:14" x14ac:dyDescent="0.35">
      <c r="B704" s="91" t="s">
        <v>3325</v>
      </c>
      <c r="C704" s="71"/>
      <c r="D704" s="72" t="s">
        <v>241</v>
      </c>
      <c r="E704" s="71" t="s">
        <v>3896</v>
      </c>
      <c r="F704" s="71" t="s">
        <v>3897</v>
      </c>
      <c r="G704" s="72" t="s">
        <v>3325</v>
      </c>
      <c r="H704" s="86"/>
      <c r="I704" s="71" t="s">
        <v>1423</v>
      </c>
      <c r="J704" s="72" t="s">
        <v>173</v>
      </c>
      <c r="K704" s="71" t="s">
        <v>1821</v>
      </c>
      <c r="L704" s="77">
        <v>12884.550561797752</v>
      </c>
      <c r="M704" s="78" t="s">
        <v>1302</v>
      </c>
      <c r="N704" s="79" t="s">
        <v>4090</v>
      </c>
    </row>
    <row r="705" spans="2:14" x14ac:dyDescent="0.35">
      <c r="B705" s="91" t="s">
        <v>3326</v>
      </c>
      <c r="C705" s="71"/>
      <c r="D705" s="72" t="s">
        <v>241</v>
      </c>
      <c r="E705" s="71" t="s">
        <v>3886</v>
      </c>
      <c r="F705" s="71" t="s">
        <v>3887</v>
      </c>
      <c r="G705" s="72" t="s">
        <v>3326</v>
      </c>
      <c r="H705" s="86"/>
      <c r="I705" s="71" t="s">
        <v>1424</v>
      </c>
      <c r="J705" s="72" t="s">
        <v>170</v>
      </c>
      <c r="K705" s="71" t="s">
        <v>1821</v>
      </c>
      <c r="L705" s="77">
        <v>9019.5702247191002</v>
      </c>
      <c r="M705" s="78" t="s">
        <v>1302</v>
      </c>
      <c r="N705" s="76" t="s">
        <v>1304</v>
      </c>
    </row>
    <row r="706" spans="2:14" x14ac:dyDescent="0.35">
      <c r="B706" s="91" t="s">
        <v>3327</v>
      </c>
      <c r="C706" s="71"/>
      <c r="D706" s="72" t="s">
        <v>241</v>
      </c>
      <c r="E706" s="71" t="s">
        <v>3968</v>
      </c>
      <c r="F706" s="71" t="s">
        <v>3969</v>
      </c>
      <c r="G706" s="72" t="s">
        <v>3327</v>
      </c>
      <c r="H706" s="86"/>
      <c r="I706" s="71" t="s">
        <v>1425</v>
      </c>
      <c r="J706" s="72" t="s">
        <v>170</v>
      </c>
      <c r="K706" s="71" t="s">
        <v>1821</v>
      </c>
      <c r="L706" s="77">
        <v>1288.4494382022472</v>
      </c>
      <c r="M706" s="75" t="s">
        <v>1303</v>
      </c>
      <c r="N706" s="76" t="s">
        <v>1304</v>
      </c>
    </row>
    <row r="707" spans="2:14" x14ac:dyDescent="0.35">
      <c r="B707" s="91" t="s">
        <v>3328</v>
      </c>
      <c r="C707" s="71"/>
      <c r="D707" s="72" t="s">
        <v>241</v>
      </c>
      <c r="E707" s="71" t="s">
        <v>3942</v>
      </c>
      <c r="F707" s="71" t="s">
        <v>3943</v>
      </c>
      <c r="G707" s="72" t="s">
        <v>3328</v>
      </c>
      <c r="H707" s="86"/>
      <c r="I707" s="71" t="s">
        <v>1425</v>
      </c>
      <c r="J707" s="72" t="s">
        <v>170</v>
      </c>
      <c r="K707" s="71" t="s">
        <v>1821</v>
      </c>
      <c r="L707" s="77">
        <v>37366.741573033709</v>
      </c>
      <c r="M707" s="75" t="s">
        <v>1303</v>
      </c>
      <c r="N707" s="76" t="s">
        <v>1304</v>
      </c>
    </row>
    <row r="708" spans="2:14" x14ac:dyDescent="0.35">
      <c r="B708" s="91" t="s">
        <v>3329</v>
      </c>
      <c r="C708" s="71"/>
      <c r="D708" s="72" t="s">
        <v>1182</v>
      </c>
      <c r="E708" s="71" t="s">
        <v>267</v>
      </c>
      <c r="F708" s="71" t="s">
        <v>2572</v>
      </c>
      <c r="G708" s="72" t="s">
        <v>3329</v>
      </c>
      <c r="H708" s="86"/>
      <c r="I708" s="71" t="s">
        <v>1423</v>
      </c>
      <c r="J708" s="72" t="s">
        <v>173</v>
      </c>
      <c r="K708" s="71" t="s">
        <v>1821</v>
      </c>
      <c r="L708" s="77">
        <v>7440.8764044943819</v>
      </c>
      <c r="M708" s="78" t="s">
        <v>1302</v>
      </c>
      <c r="N708" s="79" t="s">
        <v>4090</v>
      </c>
    </row>
    <row r="709" spans="2:14" x14ac:dyDescent="0.35">
      <c r="B709" s="91" t="s">
        <v>3330</v>
      </c>
      <c r="C709" s="71"/>
      <c r="D709" s="72" t="s">
        <v>241</v>
      </c>
      <c r="E709" s="71" t="s">
        <v>3946</v>
      </c>
      <c r="F709" s="71" t="s">
        <v>3947</v>
      </c>
      <c r="G709" s="72" t="s">
        <v>3330</v>
      </c>
      <c r="H709" s="86"/>
      <c r="I709" s="71" t="s">
        <v>1425</v>
      </c>
      <c r="J709" s="72" t="s">
        <v>170</v>
      </c>
      <c r="K709" s="71" t="s">
        <v>1821</v>
      </c>
      <c r="L709" s="77">
        <v>51379.292134831463</v>
      </c>
      <c r="M709" s="75" t="s">
        <v>1303</v>
      </c>
      <c r="N709" s="76" t="s">
        <v>1304</v>
      </c>
    </row>
    <row r="710" spans="2:14" x14ac:dyDescent="0.35">
      <c r="B710" s="91" t="s">
        <v>3331</v>
      </c>
      <c r="C710" s="71"/>
      <c r="D710" s="72" t="s">
        <v>241</v>
      </c>
      <c r="E710" s="71" t="s">
        <v>3974</v>
      </c>
      <c r="F710" s="71" t="s">
        <v>3975</v>
      </c>
      <c r="G710" s="72" t="s">
        <v>3331</v>
      </c>
      <c r="H710" s="86"/>
      <c r="I710" s="71" t="s">
        <v>1423</v>
      </c>
      <c r="J710" s="72" t="s">
        <v>173</v>
      </c>
      <c r="K710" s="71" t="s">
        <v>1821</v>
      </c>
      <c r="L710" s="77">
        <v>17717.224719101123</v>
      </c>
      <c r="M710" s="78" t="s">
        <v>1302</v>
      </c>
      <c r="N710" s="79" t="s">
        <v>4090</v>
      </c>
    </row>
    <row r="711" spans="2:14" x14ac:dyDescent="0.35">
      <c r="B711" s="91" t="s">
        <v>3332</v>
      </c>
      <c r="C711" s="71"/>
      <c r="D711" s="72" t="s">
        <v>241</v>
      </c>
      <c r="E711" s="71" t="s">
        <v>3990</v>
      </c>
      <c r="F711" s="71" t="s">
        <v>3991</v>
      </c>
      <c r="G711" s="72" t="s">
        <v>3332</v>
      </c>
      <c r="H711" s="86"/>
      <c r="I711" s="71" t="s">
        <v>1425</v>
      </c>
      <c r="J711" s="72" t="s">
        <v>170</v>
      </c>
      <c r="K711" s="71" t="s">
        <v>1821</v>
      </c>
      <c r="L711" s="77">
        <v>109845.37078651685</v>
      </c>
      <c r="M711" s="75" t="s">
        <v>1303</v>
      </c>
      <c r="N711" s="76" t="s">
        <v>1304</v>
      </c>
    </row>
    <row r="712" spans="2:14" x14ac:dyDescent="0.35">
      <c r="B712" s="91" t="s">
        <v>3333</v>
      </c>
      <c r="C712" s="71"/>
      <c r="D712" s="72" t="s">
        <v>241</v>
      </c>
      <c r="E712" s="71" t="s">
        <v>3890</v>
      </c>
      <c r="F712" s="71" t="s">
        <v>3891</v>
      </c>
      <c r="G712" s="72" t="s">
        <v>3333</v>
      </c>
      <c r="H712" s="86"/>
      <c r="I712" s="71" t="s">
        <v>1423</v>
      </c>
      <c r="J712" s="72" t="s">
        <v>173</v>
      </c>
      <c r="K712" s="71" t="s">
        <v>1821</v>
      </c>
      <c r="L712" s="77">
        <v>798875.38202247187</v>
      </c>
      <c r="M712" s="78" t="s">
        <v>1302</v>
      </c>
      <c r="N712" s="79" t="s">
        <v>4090</v>
      </c>
    </row>
    <row r="713" spans="2:14" x14ac:dyDescent="0.35">
      <c r="B713" s="91" t="s">
        <v>3334</v>
      </c>
      <c r="C713" s="71"/>
      <c r="D713" s="72" t="s">
        <v>241</v>
      </c>
      <c r="E713" s="71" t="s">
        <v>3906</v>
      </c>
      <c r="F713" s="71" t="s">
        <v>3907</v>
      </c>
      <c r="G713" s="72" t="s">
        <v>3334</v>
      </c>
      <c r="H713" s="86"/>
      <c r="I713" s="71" t="s">
        <v>1424</v>
      </c>
      <c r="J713" s="72" t="s">
        <v>170</v>
      </c>
      <c r="K713" s="71" t="s">
        <v>1821</v>
      </c>
      <c r="L713" s="77">
        <v>1550.2556179775281</v>
      </c>
      <c r="M713" s="78" t="s">
        <v>1302</v>
      </c>
      <c r="N713" s="76" t="s">
        <v>1304</v>
      </c>
    </row>
    <row r="714" spans="2:14" x14ac:dyDescent="0.35">
      <c r="B714" s="91" t="s">
        <v>3335</v>
      </c>
      <c r="C714" s="71"/>
      <c r="D714" s="72" t="s">
        <v>241</v>
      </c>
      <c r="E714" s="71" t="s">
        <v>3984</v>
      </c>
      <c r="F714" s="71" t="s">
        <v>3985</v>
      </c>
      <c r="G714" s="72" t="s">
        <v>3335</v>
      </c>
      <c r="H714" s="86"/>
      <c r="I714" s="71" t="s">
        <v>1424</v>
      </c>
      <c r="J714" s="72" t="s">
        <v>170</v>
      </c>
      <c r="K714" s="71" t="s">
        <v>1821</v>
      </c>
      <c r="L714" s="77">
        <v>9019.5702247191002</v>
      </c>
      <c r="M714" s="78" t="s">
        <v>1302</v>
      </c>
      <c r="N714" s="76" t="s">
        <v>1304</v>
      </c>
    </row>
    <row r="715" spans="2:14" x14ac:dyDescent="0.35">
      <c r="B715" s="91" t="s">
        <v>3336</v>
      </c>
      <c r="C715" s="71"/>
      <c r="D715" s="72" t="s">
        <v>241</v>
      </c>
      <c r="E715" s="71" t="s">
        <v>3982</v>
      </c>
      <c r="F715" s="71" t="s">
        <v>3983</v>
      </c>
      <c r="G715" s="72" t="s">
        <v>3336</v>
      </c>
      <c r="H715" s="86"/>
      <c r="I715" s="71" t="s">
        <v>1424</v>
      </c>
      <c r="J715" s="72" t="s">
        <v>170</v>
      </c>
      <c r="K715" s="71" t="s">
        <v>1821</v>
      </c>
      <c r="L715" s="77">
        <v>1127.3988764044946</v>
      </c>
      <c r="M715" s="78" t="s">
        <v>1302</v>
      </c>
      <c r="N715" s="76" t="s">
        <v>1304</v>
      </c>
    </row>
    <row r="716" spans="2:14" x14ac:dyDescent="0.35">
      <c r="B716" s="91" t="s">
        <v>3337</v>
      </c>
      <c r="C716" s="71"/>
      <c r="D716" s="72" t="s">
        <v>241</v>
      </c>
      <c r="E716" s="71" t="s">
        <v>3898</v>
      </c>
      <c r="F716" s="71" t="s">
        <v>3899</v>
      </c>
      <c r="G716" s="72" t="s">
        <v>3337</v>
      </c>
      <c r="H716" s="86"/>
      <c r="I716" s="71" t="s">
        <v>1424</v>
      </c>
      <c r="J716" s="72" t="s">
        <v>170</v>
      </c>
      <c r="K716" s="71" t="s">
        <v>1821</v>
      </c>
      <c r="L716" s="77">
        <v>1127.3988764044946</v>
      </c>
      <c r="M716" s="78" t="s">
        <v>1302</v>
      </c>
      <c r="N716" s="76" t="s">
        <v>1304</v>
      </c>
    </row>
    <row r="717" spans="2:14" x14ac:dyDescent="0.35">
      <c r="B717" s="91" t="s">
        <v>3338</v>
      </c>
      <c r="C717" s="71"/>
      <c r="D717" s="72" t="s">
        <v>241</v>
      </c>
      <c r="E717" s="71" t="s">
        <v>3968</v>
      </c>
      <c r="F717" s="71" t="s">
        <v>3969</v>
      </c>
      <c r="G717" s="72" t="s">
        <v>3338</v>
      </c>
      <c r="H717" s="86"/>
      <c r="I717" s="71" t="s">
        <v>1423</v>
      </c>
      <c r="J717" s="72" t="s">
        <v>173</v>
      </c>
      <c r="K717" s="71" t="s">
        <v>1821</v>
      </c>
      <c r="L717" s="77">
        <v>12884.550561797752</v>
      </c>
      <c r="M717" s="78" t="s">
        <v>1302</v>
      </c>
      <c r="N717" s="79" t="s">
        <v>4090</v>
      </c>
    </row>
    <row r="718" spans="2:14" x14ac:dyDescent="0.35">
      <c r="B718" s="91" t="s">
        <v>3339</v>
      </c>
      <c r="C718" s="71"/>
      <c r="D718" s="72" t="s">
        <v>241</v>
      </c>
      <c r="E718" s="71" t="s">
        <v>3868</v>
      </c>
      <c r="F718" s="71" t="s">
        <v>3869</v>
      </c>
      <c r="G718" s="72" t="s">
        <v>3339</v>
      </c>
      <c r="H718" s="86"/>
      <c r="I718" s="71" t="s">
        <v>1424</v>
      </c>
      <c r="J718" s="72" t="s">
        <v>170</v>
      </c>
      <c r="K718" s="71" t="s">
        <v>1821</v>
      </c>
      <c r="L718" s="77">
        <v>69901.592696629217</v>
      </c>
      <c r="M718" s="78" t="s">
        <v>1302</v>
      </c>
      <c r="N718" s="76" t="s">
        <v>1304</v>
      </c>
    </row>
    <row r="719" spans="2:14" x14ac:dyDescent="0.35">
      <c r="B719" s="91" t="s">
        <v>3340</v>
      </c>
      <c r="C719" s="71"/>
      <c r="D719" s="72" t="s">
        <v>241</v>
      </c>
      <c r="E719" s="71" t="s">
        <v>3916</v>
      </c>
      <c r="F719" s="71" t="s">
        <v>3917</v>
      </c>
      <c r="G719" s="72" t="s">
        <v>3340</v>
      </c>
      <c r="H719" s="86"/>
      <c r="I719" s="71" t="s">
        <v>1424</v>
      </c>
      <c r="J719" s="72" t="s">
        <v>170</v>
      </c>
      <c r="K719" s="71" t="s">
        <v>1821</v>
      </c>
      <c r="L719" s="77">
        <v>96114.697565543058</v>
      </c>
      <c r="M719" s="78" t="s">
        <v>1302</v>
      </c>
      <c r="N719" s="76" t="s">
        <v>1304</v>
      </c>
    </row>
    <row r="720" spans="2:14" x14ac:dyDescent="0.35">
      <c r="B720" s="91" t="s">
        <v>3341</v>
      </c>
      <c r="C720" s="71"/>
      <c r="D720" s="72" t="s">
        <v>241</v>
      </c>
      <c r="E720" s="71" t="s">
        <v>3944</v>
      </c>
      <c r="F720" s="71" t="s">
        <v>3945</v>
      </c>
      <c r="G720" s="72" t="s">
        <v>3341</v>
      </c>
      <c r="H720" s="86"/>
      <c r="I720" s="71" t="s">
        <v>1425</v>
      </c>
      <c r="J720" s="72" t="s">
        <v>170</v>
      </c>
      <c r="K720" s="71" t="s">
        <v>1821</v>
      </c>
      <c r="L720" s="77">
        <v>79887.539325842707</v>
      </c>
      <c r="M720" s="75" t="s">
        <v>1303</v>
      </c>
      <c r="N720" s="76" t="s">
        <v>1304</v>
      </c>
    </row>
    <row r="721" spans="2:14" x14ac:dyDescent="0.35">
      <c r="B721" s="91" t="s">
        <v>3342</v>
      </c>
      <c r="C721" s="71"/>
      <c r="D721" s="72" t="s">
        <v>241</v>
      </c>
      <c r="E721" s="71" t="s">
        <v>3978</v>
      </c>
      <c r="F721" s="71" t="s">
        <v>3979</v>
      </c>
      <c r="G721" s="72" t="s">
        <v>3342</v>
      </c>
      <c r="H721" s="86"/>
      <c r="I721" s="71" t="s">
        <v>1424</v>
      </c>
      <c r="J721" s="72" t="s">
        <v>170</v>
      </c>
      <c r="K721" s="71" t="s">
        <v>1821</v>
      </c>
      <c r="L721" s="77">
        <v>1127.3988764044946</v>
      </c>
      <c r="M721" s="78" t="s">
        <v>1302</v>
      </c>
      <c r="N721" s="76" t="s">
        <v>1304</v>
      </c>
    </row>
    <row r="722" spans="2:14" x14ac:dyDescent="0.35">
      <c r="B722" s="91" t="s">
        <v>3343</v>
      </c>
      <c r="C722" s="71"/>
      <c r="D722" s="72" t="s">
        <v>241</v>
      </c>
      <c r="E722" s="71" t="s">
        <v>3918</v>
      </c>
      <c r="F722" s="71" t="s">
        <v>3919</v>
      </c>
      <c r="G722" s="72" t="s">
        <v>3343</v>
      </c>
      <c r="H722" s="86"/>
      <c r="I722" s="71" t="s">
        <v>1425</v>
      </c>
      <c r="J722" s="72" t="s">
        <v>170</v>
      </c>
      <c r="K722" s="71" t="s">
        <v>1821</v>
      </c>
      <c r="L722" s="77">
        <v>1288.4494382022472</v>
      </c>
      <c r="M722" s="75" t="s">
        <v>1303</v>
      </c>
      <c r="N722" s="76" t="s">
        <v>1304</v>
      </c>
    </row>
    <row r="723" spans="2:14" x14ac:dyDescent="0.35">
      <c r="B723" s="91" t="s">
        <v>3344</v>
      </c>
      <c r="C723" s="71"/>
      <c r="D723" s="72" t="s">
        <v>241</v>
      </c>
      <c r="E723" s="71" t="s">
        <v>3972</v>
      </c>
      <c r="F723" s="71" t="s">
        <v>3973</v>
      </c>
      <c r="G723" s="72" t="s">
        <v>3344</v>
      </c>
      <c r="H723" s="86"/>
      <c r="I723" s="71" t="s">
        <v>1425</v>
      </c>
      <c r="J723" s="72" t="s">
        <v>170</v>
      </c>
      <c r="K723" s="71" t="s">
        <v>1821</v>
      </c>
      <c r="L723" s="77">
        <v>109845.37078651685</v>
      </c>
      <c r="M723" s="75" t="s">
        <v>1303</v>
      </c>
      <c r="N723" s="76" t="s">
        <v>1304</v>
      </c>
    </row>
    <row r="724" spans="2:14" x14ac:dyDescent="0.35">
      <c r="B724" s="91" t="s">
        <v>3345</v>
      </c>
      <c r="C724" s="71"/>
      <c r="D724" s="72" t="s">
        <v>241</v>
      </c>
      <c r="E724" s="71" t="s">
        <v>4002</v>
      </c>
      <c r="F724" s="71" t="s">
        <v>4003</v>
      </c>
      <c r="G724" s="72" t="s">
        <v>3345</v>
      </c>
      <c r="H724" s="86"/>
      <c r="I724" s="71" t="s">
        <v>1424</v>
      </c>
      <c r="J724" s="72" t="s">
        <v>170</v>
      </c>
      <c r="K724" s="71" t="s">
        <v>1821</v>
      </c>
      <c r="L724" s="77">
        <v>69901.592696629217</v>
      </c>
      <c r="M724" s="78" t="s">
        <v>1302</v>
      </c>
      <c r="N724" s="76" t="s">
        <v>1304</v>
      </c>
    </row>
    <row r="725" spans="2:14" x14ac:dyDescent="0.35">
      <c r="B725" s="91" t="s">
        <v>3346</v>
      </c>
      <c r="C725" s="71"/>
      <c r="D725" s="72" t="s">
        <v>241</v>
      </c>
      <c r="E725" s="71" t="s">
        <v>3892</v>
      </c>
      <c r="F725" s="71" t="s">
        <v>3893</v>
      </c>
      <c r="G725" s="72" t="s">
        <v>3346</v>
      </c>
      <c r="H725" s="86"/>
      <c r="I725" s="71" t="s">
        <v>1425</v>
      </c>
      <c r="J725" s="72" t="s">
        <v>170</v>
      </c>
      <c r="K725" s="71" t="s">
        <v>1821</v>
      </c>
      <c r="L725" s="77">
        <v>1771.7191011235955</v>
      </c>
      <c r="M725" s="75" t="s">
        <v>1303</v>
      </c>
      <c r="N725" s="76" t="s">
        <v>1304</v>
      </c>
    </row>
    <row r="726" spans="2:14" x14ac:dyDescent="0.35">
      <c r="B726" s="91" t="s">
        <v>3347</v>
      </c>
      <c r="C726" s="71"/>
      <c r="D726" s="72" t="s">
        <v>241</v>
      </c>
      <c r="E726" s="71" t="s">
        <v>3980</v>
      </c>
      <c r="F726" s="71" t="s">
        <v>3981</v>
      </c>
      <c r="G726" s="72" t="s">
        <v>3347</v>
      </c>
      <c r="H726" s="86"/>
      <c r="I726" s="71" t="s">
        <v>1425</v>
      </c>
      <c r="J726" s="72" t="s">
        <v>170</v>
      </c>
      <c r="K726" s="71" t="s">
        <v>1821</v>
      </c>
      <c r="L726" s="77">
        <v>109845.37078651685</v>
      </c>
      <c r="M726" s="75" t="s">
        <v>1303</v>
      </c>
      <c r="N726" s="76" t="s">
        <v>1304</v>
      </c>
    </row>
    <row r="727" spans="2:14" x14ac:dyDescent="0.35">
      <c r="B727" s="91" t="s">
        <v>3348</v>
      </c>
      <c r="C727" s="71"/>
      <c r="D727" s="72" t="s">
        <v>241</v>
      </c>
      <c r="E727" s="71" t="s">
        <v>3994</v>
      </c>
      <c r="F727" s="71" t="s">
        <v>3995</v>
      </c>
      <c r="G727" s="72" t="s">
        <v>3348</v>
      </c>
      <c r="H727" s="86"/>
      <c r="I727" s="71" t="s">
        <v>1424</v>
      </c>
      <c r="J727" s="72" t="s">
        <v>170</v>
      </c>
      <c r="K727" s="71" t="s">
        <v>1821</v>
      </c>
      <c r="L727" s="77">
        <v>12401.863295880148</v>
      </c>
      <c r="M727" s="78" t="s">
        <v>1302</v>
      </c>
      <c r="N727" s="76" t="s">
        <v>1304</v>
      </c>
    </row>
    <row r="728" spans="2:14" x14ac:dyDescent="0.35">
      <c r="B728" s="91" t="s">
        <v>3349</v>
      </c>
      <c r="C728" s="71"/>
      <c r="D728" s="72" t="s">
        <v>241</v>
      </c>
      <c r="E728" s="71" t="s">
        <v>3912</v>
      </c>
      <c r="F728" s="71" t="s">
        <v>3913</v>
      </c>
      <c r="G728" s="72" t="s">
        <v>3349</v>
      </c>
      <c r="H728" s="86"/>
      <c r="I728" s="71" t="s">
        <v>1424</v>
      </c>
      <c r="J728" s="72" t="s">
        <v>170</v>
      </c>
      <c r="K728" s="71" t="s">
        <v>1821</v>
      </c>
      <c r="L728" s="77">
        <v>32695.91104868914</v>
      </c>
      <c r="M728" s="78" t="s">
        <v>1302</v>
      </c>
      <c r="N728" s="76" t="s">
        <v>1304</v>
      </c>
    </row>
    <row r="729" spans="2:14" x14ac:dyDescent="0.35">
      <c r="B729" s="91" t="s">
        <v>3350</v>
      </c>
      <c r="C729" s="71"/>
      <c r="D729" s="72" t="s">
        <v>241</v>
      </c>
      <c r="E729" s="71" t="s">
        <v>3930</v>
      </c>
      <c r="F729" s="71" t="s">
        <v>3931</v>
      </c>
      <c r="G729" s="72" t="s">
        <v>3350</v>
      </c>
      <c r="H729" s="86"/>
      <c r="I729" s="71" t="s">
        <v>1425</v>
      </c>
      <c r="J729" s="72" t="s">
        <v>170</v>
      </c>
      <c r="K729" s="71" t="s">
        <v>1821</v>
      </c>
      <c r="L729" s="77">
        <v>51379.292134831463</v>
      </c>
      <c r="M729" s="75" t="s">
        <v>1303</v>
      </c>
      <c r="N729" s="76" t="s">
        <v>1304</v>
      </c>
    </row>
    <row r="730" spans="2:14" x14ac:dyDescent="0.35">
      <c r="B730" s="91" t="s">
        <v>3351</v>
      </c>
      <c r="C730" s="71"/>
      <c r="D730" s="72" t="s">
        <v>241</v>
      </c>
      <c r="E730" s="71" t="s">
        <v>3974</v>
      </c>
      <c r="F730" s="71" t="s">
        <v>3975</v>
      </c>
      <c r="G730" s="72" t="s">
        <v>3351</v>
      </c>
      <c r="H730" s="86"/>
      <c r="I730" s="71" t="s">
        <v>1424</v>
      </c>
      <c r="J730" s="72" t="s">
        <v>170</v>
      </c>
      <c r="K730" s="71" t="s">
        <v>1821</v>
      </c>
      <c r="L730" s="77">
        <v>1550.2556179775281</v>
      </c>
      <c r="M730" s="78" t="s">
        <v>1302</v>
      </c>
      <c r="N730" s="76" t="s">
        <v>1304</v>
      </c>
    </row>
    <row r="731" spans="2:14" x14ac:dyDescent="0.35">
      <c r="B731" s="91" t="s">
        <v>3352</v>
      </c>
      <c r="C731" s="71"/>
      <c r="D731" s="72" t="s">
        <v>241</v>
      </c>
      <c r="E731" s="71" t="s">
        <v>3938</v>
      </c>
      <c r="F731" s="71" t="s">
        <v>3939</v>
      </c>
      <c r="G731" s="72" t="s">
        <v>3352</v>
      </c>
      <c r="H731" s="86"/>
      <c r="I731" s="71" t="s">
        <v>1423</v>
      </c>
      <c r="J731" s="72" t="s">
        <v>173</v>
      </c>
      <c r="K731" s="71" t="s">
        <v>1821</v>
      </c>
      <c r="L731" s="77">
        <v>798875.38202247187</v>
      </c>
      <c r="M731" s="78" t="s">
        <v>1302</v>
      </c>
      <c r="N731" s="79" t="s">
        <v>4090</v>
      </c>
    </row>
    <row r="732" spans="2:14" x14ac:dyDescent="0.35">
      <c r="B732" s="91" t="s">
        <v>3353</v>
      </c>
      <c r="C732" s="71"/>
      <c r="D732" s="72" t="s">
        <v>241</v>
      </c>
      <c r="E732" s="71" t="s">
        <v>3986</v>
      </c>
      <c r="F732" s="71" t="s">
        <v>3987</v>
      </c>
      <c r="G732" s="72" t="s">
        <v>3353</v>
      </c>
      <c r="H732" s="86"/>
      <c r="I732" s="71" t="s">
        <v>1424</v>
      </c>
      <c r="J732" s="72" t="s">
        <v>170</v>
      </c>
      <c r="K732" s="71" t="s">
        <v>1821</v>
      </c>
      <c r="L732" s="77">
        <v>1550.2556179775281</v>
      </c>
      <c r="M732" s="78" t="s">
        <v>1302</v>
      </c>
      <c r="N732" s="76" t="s">
        <v>1304</v>
      </c>
    </row>
    <row r="733" spans="2:14" x14ac:dyDescent="0.35">
      <c r="B733" s="91" t="s">
        <v>3354</v>
      </c>
      <c r="C733" s="71"/>
      <c r="D733" s="72" t="s">
        <v>241</v>
      </c>
      <c r="E733" s="71" t="s">
        <v>3880</v>
      </c>
      <c r="F733" s="71" t="s">
        <v>3881</v>
      </c>
      <c r="G733" s="72" t="s">
        <v>3354</v>
      </c>
      <c r="H733" s="86"/>
      <c r="I733" s="71" t="s">
        <v>1425</v>
      </c>
      <c r="J733" s="72" t="s">
        <v>170</v>
      </c>
      <c r="K733" s="71" t="s">
        <v>1821</v>
      </c>
      <c r="L733" s="77">
        <v>37366.741573033709</v>
      </c>
      <c r="M733" s="75" t="s">
        <v>1303</v>
      </c>
      <c r="N733" s="76" t="s">
        <v>1304</v>
      </c>
    </row>
    <row r="734" spans="2:14" x14ac:dyDescent="0.35">
      <c r="B734" s="91" t="s">
        <v>3355</v>
      </c>
      <c r="C734" s="71"/>
      <c r="D734" s="72" t="s">
        <v>241</v>
      </c>
      <c r="E734" s="71" t="s">
        <v>3982</v>
      </c>
      <c r="F734" s="71" t="s">
        <v>3983</v>
      </c>
      <c r="G734" s="72" t="s">
        <v>3355</v>
      </c>
      <c r="H734" s="86"/>
      <c r="I734" s="71" t="s">
        <v>1425</v>
      </c>
      <c r="J734" s="72" t="s">
        <v>170</v>
      </c>
      <c r="K734" s="71" t="s">
        <v>1821</v>
      </c>
      <c r="L734" s="77">
        <v>1288.4494382022472</v>
      </c>
      <c r="M734" s="75" t="s">
        <v>1303</v>
      </c>
      <c r="N734" s="76" t="s">
        <v>1304</v>
      </c>
    </row>
    <row r="735" spans="2:14" x14ac:dyDescent="0.35">
      <c r="B735" s="91" t="s">
        <v>3356</v>
      </c>
      <c r="C735" s="71"/>
      <c r="D735" s="72" t="s">
        <v>241</v>
      </c>
      <c r="E735" s="71" t="s">
        <v>3894</v>
      </c>
      <c r="F735" s="71" t="s">
        <v>3895</v>
      </c>
      <c r="G735" s="72" t="s">
        <v>3356</v>
      </c>
      <c r="H735" s="86"/>
      <c r="I735" s="71" t="s">
        <v>1424</v>
      </c>
      <c r="J735" s="72" t="s">
        <v>170</v>
      </c>
      <c r="K735" s="71" t="s">
        <v>1821</v>
      </c>
      <c r="L735" s="77">
        <v>96114.697565543058</v>
      </c>
      <c r="M735" s="78" t="s">
        <v>1302</v>
      </c>
      <c r="N735" s="76" t="s">
        <v>1304</v>
      </c>
    </row>
    <row r="736" spans="2:14" x14ac:dyDescent="0.35">
      <c r="B736" s="91" t="s">
        <v>3357</v>
      </c>
      <c r="C736" s="71"/>
      <c r="D736" s="72" t="s">
        <v>241</v>
      </c>
      <c r="E736" s="71" t="s">
        <v>4006</v>
      </c>
      <c r="F736" s="71" t="s">
        <v>4007</v>
      </c>
      <c r="G736" s="72" t="s">
        <v>3357</v>
      </c>
      <c r="H736" s="86"/>
      <c r="I736" s="71" t="s">
        <v>1424</v>
      </c>
      <c r="J736" s="72" t="s">
        <v>170</v>
      </c>
      <c r="K736" s="71" t="s">
        <v>1821</v>
      </c>
      <c r="L736" s="77">
        <v>32695.91104868914</v>
      </c>
      <c r="M736" s="78" t="s">
        <v>1302</v>
      </c>
      <c r="N736" s="76" t="s">
        <v>1304</v>
      </c>
    </row>
    <row r="737" spans="2:14" x14ac:dyDescent="0.35">
      <c r="B737" s="91" t="s">
        <v>3358</v>
      </c>
      <c r="C737" s="71"/>
      <c r="D737" s="72" t="s">
        <v>241</v>
      </c>
      <c r="E737" s="71" t="s">
        <v>3956</v>
      </c>
      <c r="F737" s="71" t="s">
        <v>3957</v>
      </c>
      <c r="G737" s="72" t="s">
        <v>3358</v>
      </c>
      <c r="H737" s="86"/>
      <c r="I737" s="71" t="s">
        <v>1423</v>
      </c>
      <c r="J737" s="72" t="s">
        <v>173</v>
      </c>
      <c r="K737" s="71" t="s">
        <v>1821</v>
      </c>
      <c r="L737" s="77">
        <v>513792.93258426967</v>
      </c>
      <c r="M737" s="78" t="s">
        <v>1302</v>
      </c>
      <c r="N737" s="79" t="s">
        <v>4090</v>
      </c>
    </row>
    <row r="738" spans="2:14" x14ac:dyDescent="0.35">
      <c r="B738" s="91" t="s">
        <v>3359</v>
      </c>
      <c r="C738" s="71"/>
      <c r="D738" s="72" t="s">
        <v>241</v>
      </c>
      <c r="E738" s="71" t="s">
        <v>3942</v>
      </c>
      <c r="F738" s="71" t="s">
        <v>3943</v>
      </c>
      <c r="G738" s="72" t="s">
        <v>3359</v>
      </c>
      <c r="H738" s="86"/>
      <c r="I738" s="71" t="s">
        <v>1423</v>
      </c>
      <c r="J738" s="72" t="s">
        <v>173</v>
      </c>
      <c r="K738" s="71" t="s">
        <v>1821</v>
      </c>
      <c r="L738" s="77">
        <v>373667.47191011236</v>
      </c>
      <c r="M738" s="78" t="s">
        <v>1302</v>
      </c>
      <c r="N738" s="79" t="s">
        <v>4090</v>
      </c>
    </row>
    <row r="739" spans="2:14" x14ac:dyDescent="0.35">
      <c r="B739" s="91" t="s">
        <v>3360</v>
      </c>
      <c r="C739" s="71"/>
      <c r="D739" s="72" t="s">
        <v>1182</v>
      </c>
      <c r="E739" s="71" t="s">
        <v>272</v>
      </c>
      <c r="F739" s="71" t="s">
        <v>2571</v>
      </c>
      <c r="G739" s="72" t="s">
        <v>3360</v>
      </c>
      <c r="H739" s="86"/>
      <c r="I739" s="71" t="s">
        <v>1425</v>
      </c>
      <c r="J739" s="72" t="s">
        <v>170</v>
      </c>
      <c r="K739" s="71" t="s">
        <v>1821</v>
      </c>
      <c r="L739" s="77">
        <v>541.21348314606746</v>
      </c>
      <c r="M739" s="75" t="s">
        <v>1303</v>
      </c>
      <c r="N739" s="76" t="s">
        <v>1304</v>
      </c>
    </row>
    <row r="740" spans="2:14" x14ac:dyDescent="0.35">
      <c r="B740" s="91" t="s">
        <v>3361</v>
      </c>
      <c r="C740" s="71"/>
      <c r="D740" s="72" t="s">
        <v>241</v>
      </c>
      <c r="E740" s="71" t="s">
        <v>4000</v>
      </c>
      <c r="F740" s="71" t="s">
        <v>4001</v>
      </c>
      <c r="G740" s="72" t="s">
        <v>3361</v>
      </c>
      <c r="H740" s="86"/>
      <c r="I740" s="71" t="s">
        <v>1423</v>
      </c>
      <c r="J740" s="72" t="s">
        <v>173</v>
      </c>
      <c r="K740" s="71" t="s">
        <v>1821</v>
      </c>
      <c r="L740" s="77">
        <v>17717.224719101123</v>
      </c>
      <c r="M740" s="78" t="s">
        <v>1302</v>
      </c>
      <c r="N740" s="79" t="s">
        <v>4090</v>
      </c>
    </row>
    <row r="741" spans="2:14" x14ac:dyDescent="0.35">
      <c r="B741" s="91" t="s">
        <v>3362</v>
      </c>
      <c r="C741" s="71"/>
      <c r="D741" s="72" t="s">
        <v>241</v>
      </c>
      <c r="E741" s="71" t="s">
        <v>4004</v>
      </c>
      <c r="F741" s="71" t="s">
        <v>4005</v>
      </c>
      <c r="G741" s="72" t="s">
        <v>3362</v>
      </c>
      <c r="H741" s="86"/>
      <c r="I741" s="71" t="s">
        <v>1425</v>
      </c>
      <c r="J741" s="72" t="s">
        <v>170</v>
      </c>
      <c r="K741" s="71" t="s">
        <v>1821</v>
      </c>
      <c r="L741" s="77">
        <v>1771.7191011235955</v>
      </c>
      <c r="M741" s="75" t="s">
        <v>1303</v>
      </c>
      <c r="N741" s="76" t="s">
        <v>1304</v>
      </c>
    </row>
    <row r="742" spans="2:14" x14ac:dyDescent="0.35">
      <c r="B742" s="91" t="s">
        <v>3363</v>
      </c>
      <c r="C742" s="71"/>
      <c r="D742" s="72" t="s">
        <v>241</v>
      </c>
      <c r="E742" s="71" t="s">
        <v>3954</v>
      </c>
      <c r="F742" s="71" t="s">
        <v>3955</v>
      </c>
      <c r="G742" s="72" t="s">
        <v>3363</v>
      </c>
      <c r="H742" s="86"/>
      <c r="I742" s="71" t="s">
        <v>1423</v>
      </c>
      <c r="J742" s="72" t="s">
        <v>173</v>
      </c>
      <c r="K742" s="71" t="s">
        <v>1821</v>
      </c>
      <c r="L742" s="77">
        <v>12884.550561797752</v>
      </c>
      <c r="M742" s="78" t="s">
        <v>1302</v>
      </c>
      <c r="N742" s="79" t="s">
        <v>4090</v>
      </c>
    </row>
    <row r="743" spans="2:14" x14ac:dyDescent="0.35">
      <c r="B743" s="91" t="s">
        <v>3364</v>
      </c>
      <c r="C743" s="71"/>
      <c r="D743" s="72" t="s">
        <v>241</v>
      </c>
      <c r="E743" s="71" t="s">
        <v>3996</v>
      </c>
      <c r="F743" s="71" t="s">
        <v>3997</v>
      </c>
      <c r="G743" s="72" t="s">
        <v>3364</v>
      </c>
      <c r="H743" s="86"/>
      <c r="I743" s="71" t="s">
        <v>1424</v>
      </c>
      <c r="J743" s="72" t="s">
        <v>170</v>
      </c>
      <c r="K743" s="71" t="s">
        <v>1821</v>
      </c>
      <c r="L743" s="77">
        <v>1550.2556179775281</v>
      </c>
      <c r="M743" s="78" t="s">
        <v>1302</v>
      </c>
      <c r="N743" s="76" t="s">
        <v>1304</v>
      </c>
    </row>
    <row r="744" spans="2:14" x14ac:dyDescent="0.35">
      <c r="B744" s="91" t="s">
        <v>3365</v>
      </c>
      <c r="C744" s="71"/>
      <c r="D744" s="72" t="s">
        <v>241</v>
      </c>
      <c r="E744" s="71" t="s">
        <v>3988</v>
      </c>
      <c r="F744" s="71" t="s">
        <v>3989</v>
      </c>
      <c r="G744" s="72" t="s">
        <v>3365</v>
      </c>
      <c r="H744" s="86"/>
      <c r="I744" s="71" t="s">
        <v>1425</v>
      </c>
      <c r="J744" s="72" t="s">
        <v>170</v>
      </c>
      <c r="K744" s="71" t="s">
        <v>1821</v>
      </c>
      <c r="L744" s="77">
        <v>1288.4494382022472</v>
      </c>
      <c r="M744" s="75" t="s">
        <v>1303</v>
      </c>
      <c r="N744" s="76" t="s">
        <v>1304</v>
      </c>
    </row>
    <row r="745" spans="2:14" x14ac:dyDescent="0.35">
      <c r="B745" s="91" t="s">
        <v>3366</v>
      </c>
      <c r="C745" s="71"/>
      <c r="D745" s="72" t="s">
        <v>241</v>
      </c>
      <c r="E745" s="71" t="s">
        <v>3878</v>
      </c>
      <c r="F745" s="71" t="s">
        <v>3879</v>
      </c>
      <c r="G745" s="72" t="s">
        <v>3366</v>
      </c>
      <c r="H745" s="86"/>
      <c r="I745" s="71" t="s">
        <v>1425</v>
      </c>
      <c r="J745" s="72" t="s">
        <v>170</v>
      </c>
      <c r="K745" s="71" t="s">
        <v>1821</v>
      </c>
      <c r="L745" s="77">
        <v>14173.550561797752</v>
      </c>
      <c r="M745" s="75" t="s">
        <v>1303</v>
      </c>
      <c r="N745" s="76" t="s">
        <v>1304</v>
      </c>
    </row>
    <row r="746" spans="2:14" x14ac:dyDescent="0.35">
      <c r="B746" s="91" t="s">
        <v>3367</v>
      </c>
      <c r="C746" s="71"/>
      <c r="D746" s="72" t="s">
        <v>241</v>
      </c>
      <c r="E746" s="71" t="s">
        <v>3900</v>
      </c>
      <c r="F746" s="71" t="s">
        <v>3901</v>
      </c>
      <c r="G746" s="72" t="s">
        <v>3367</v>
      </c>
      <c r="H746" s="86"/>
      <c r="I746" s="71" t="s">
        <v>1423</v>
      </c>
      <c r="J746" s="72" t="s">
        <v>173</v>
      </c>
      <c r="K746" s="71" t="s">
        <v>1821</v>
      </c>
      <c r="L746" s="77">
        <v>17717.224719101123</v>
      </c>
      <c r="M746" s="78" t="s">
        <v>1302</v>
      </c>
      <c r="N746" s="79" t="s">
        <v>4090</v>
      </c>
    </row>
    <row r="747" spans="2:14" x14ac:dyDescent="0.35">
      <c r="B747" s="91" t="s">
        <v>3368</v>
      </c>
      <c r="C747" s="71"/>
      <c r="D747" s="72" t="s">
        <v>241</v>
      </c>
      <c r="E747" s="71" t="s">
        <v>3998</v>
      </c>
      <c r="F747" s="71" t="s">
        <v>3999</v>
      </c>
      <c r="G747" s="72" t="s">
        <v>3368</v>
      </c>
      <c r="H747" s="86"/>
      <c r="I747" s="71" t="s">
        <v>1425</v>
      </c>
      <c r="J747" s="72" t="s">
        <v>170</v>
      </c>
      <c r="K747" s="71" t="s">
        <v>1821</v>
      </c>
      <c r="L747" s="77">
        <v>1288.4494382022472</v>
      </c>
      <c r="M747" s="75" t="s">
        <v>1303</v>
      </c>
      <c r="N747" s="76" t="s">
        <v>1304</v>
      </c>
    </row>
    <row r="748" spans="2:14" x14ac:dyDescent="0.35">
      <c r="B748" s="91" t="s">
        <v>3369</v>
      </c>
      <c r="C748" s="71"/>
      <c r="D748" s="72" t="s">
        <v>3004</v>
      </c>
      <c r="E748" s="71" t="s">
        <v>108</v>
      </c>
      <c r="F748" s="71" t="s">
        <v>4008</v>
      </c>
      <c r="G748" s="72" t="s">
        <v>3369</v>
      </c>
      <c r="H748" s="86"/>
      <c r="I748" s="71" t="s">
        <v>1423</v>
      </c>
      <c r="J748" s="72" t="s">
        <v>173</v>
      </c>
      <c r="K748" s="71" t="s">
        <v>1821</v>
      </c>
      <c r="L748" s="77">
        <v>4176.0561797752807</v>
      </c>
      <c r="M748" s="78" t="s">
        <v>1302</v>
      </c>
      <c r="N748" s="79" t="s">
        <v>4090</v>
      </c>
    </row>
    <row r="749" spans="2:14" x14ac:dyDescent="0.35">
      <c r="B749" s="91" t="s">
        <v>3370</v>
      </c>
      <c r="C749" s="71"/>
      <c r="D749" s="72" t="s">
        <v>3004</v>
      </c>
      <c r="E749" s="71" t="s">
        <v>108</v>
      </c>
      <c r="F749" s="71" t="s">
        <v>4008</v>
      </c>
      <c r="G749" s="72" t="s">
        <v>3370</v>
      </c>
      <c r="H749" s="86"/>
      <c r="I749" s="71" t="s">
        <v>1425</v>
      </c>
      <c r="J749" s="72" t="s">
        <v>170</v>
      </c>
      <c r="K749" s="71" t="s">
        <v>1821</v>
      </c>
      <c r="L749" s="77">
        <v>417.60674157303373</v>
      </c>
      <c r="M749" s="75" t="s">
        <v>1303</v>
      </c>
      <c r="N749" s="76" t="s">
        <v>1304</v>
      </c>
    </row>
    <row r="750" spans="2:14" x14ac:dyDescent="0.35">
      <c r="B750" s="91" t="s">
        <v>3371</v>
      </c>
      <c r="C750" s="71"/>
      <c r="D750" s="72" t="s">
        <v>3004</v>
      </c>
      <c r="E750" s="71" t="s">
        <v>11</v>
      </c>
      <c r="F750" s="71" t="s">
        <v>4009</v>
      </c>
      <c r="G750" s="72" t="s">
        <v>3371</v>
      </c>
      <c r="H750" s="86"/>
      <c r="I750" s="71" t="s">
        <v>1424</v>
      </c>
      <c r="J750" s="72" t="s">
        <v>170</v>
      </c>
      <c r="K750" s="71" t="s">
        <v>1821</v>
      </c>
      <c r="L750" s="77">
        <v>265.71910112359552</v>
      </c>
      <c r="M750" s="78" t="s">
        <v>1302</v>
      </c>
      <c r="N750" s="76" t="s">
        <v>1304</v>
      </c>
    </row>
    <row r="751" spans="2:14" x14ac:dyDescent="0.35">
      <c r="B751" s="91" t="s">
        <v>3372</v>
      </c>
      <c r="C751" s="71"/>
      <c r="D751" s="72" t="s">
        <v>3004</v>
      </c>
      <c r="E751" s="71" t="s">
        <v>108</v>
      </c>
      <c r="F751" s="71" t="s">
        <v>4008</v>
      </c>
      <c r="G751" s="72" t="s">
        <v>3372</v>
      </c>
      <c r="H751" s="86"/>
      <c r="I751" s="71" t="s">
        <v>1424</v>
      </c>
      <c r="J751" s="72" t="s">
        <v>170</v>
      </c>
      <c r="K751" s="71" t="s">
        <v>1821</v>
      </c>
      <c r="L751" s="77">
        <v>365.40543071161051</v>
      </c>
      <c r="M751" s="78" t="s">
        <v>1302</v>
      </c>
      <c r="N751" s="76" t="s">
        <v>1304</v>
      </c>
    </row>
    <row r="752" spans="2:14" x14ac:dyDescent="0.35">
      <c r="B752" s="91" t="s">
        <v>3373</v>
      </c>
      <c r="C752" s="71"/>
      <c r="D752" s="72" t="s">
        <v>3004</v>
      </c>
      <c r="E752" s="71" t="s">
        <v>33</v>
      </c>
      <c r="F752" s="71" t="s">
        <v>4010</v>
      </c>
      <c r="G752" s="72" t="s">
        <v>3373</v>
      </c>
      <c r="H752" s="86"/>
      <c r="I752" s="71" t="s">
        <v>1424</v>
      </c>
      <c r="J752" s="72" t="s">
        <v>170</v>
      </c>
      <c r="K752" s="71" t="s">
        <v>1821</v>
      </c>
      <c r="L752" s="77">
        <v>217.40262172284645</v>
      </c>
      <c r="M752" s="78" t="s">
        <v>1302</v>
      </c>
      <c r="N752" s="76" t="s">
        <v>1304</v>
      </c>
    </row>
    <row r="753" spans="2:14" x14ac:dyDescent="0.35">
      <c r="B753" s="91" t="s">
        <v>3374</v>
      </c>
      <c r="C753" s="71"/>
      <c r="D753" s="72" t="s">
        <v>3004</v>
      </c>
      <c r="E753" s="71" t="s">
        <v>367</v>
      </c>
      <c r="F753" s="71" t="s">
        <v>4011</v>
      </c>
      <c r="G753" s="72" t="s">
        <v>3374</v>
      </c>
      <c r="H753" s="86"/>
      <c r="I753" s="71" t="s">
        <v>1423</v>
      </c>
      <c r="J753" s="72" t="s">
        <v>173</v>
      </c>
      <c r="K753" s="71" t="s">
        <v>1821</v>
      </c>
      <c r="L753" s="77">
        <v>3416.5617977528086</v>
      </c>
      <c r="M753" s="78" t="s">
        <v>1302</v>
      </c>
      <c r="N753" s="79" t="s">
        <v>4090</v>
      </c>
    </row>
    <row r="754" spans="2:14" x14ac:dyDescent="0.35">
      <c r="B754" s="91" t="s">
        <v>3375</v>
      </c>
      <c r="C754" s="71"/>
      <c r="D754" s="72" t="s">
        <v>3004</v>
      </c>
      <c r="E754" s="71" t="s">
        <v>367</v>
      </c>
      <c r="F754" s="71" t="s">
        <v>4011</v>
      </c>
      <c r="G754" s="72" t="s">
        <v>3375</v>
      </c>
      <c r="H754" s="86"/>
      <c r="I754" s="71" t="s">
        <v>1425</v>
      </c>
      <c r="J754" s="72" t="s">
        <v>170</v>
      </c>
      <c r="K754" s="71" t="s">
        <v>1821</v>
      </c>
      <c r="L754" s="77">
        <v>341.65168539325839</v>
      </c>
      <c r="M754" s="75" t="s">
        <v>1303</v>
      </c>
      <c r="N754" s="76" t="s">
        <v>1304</v>
      </c>
    </row>
    <row r="755" spans="2:14" x14ac:dyDescent="0.35">
      <c r="B755" s="91" t="s">
        <v>3376</v>
      </c>
      <c r="C755" s="71"/>
      <c r="D755" s="72" t="s">
        <v>3004</v>
      </c>
      <c r="E755" s="71" t="s">
        <v>11</v>
      </c>
      <c r="F755" s="71" t="s">
        <v>4009</v>
      </c>
      <c r="G755" s="72" t="s">
        <v>3376</v>
      </c>
      <c r="H755" s="86"/>
      <c r="I755" s="71" t="s">
        <v>1423</v>
      </c>
      <c r="J755" s="72" t="s">
        <v>173</v>
      </c>
      <c r="K755" s="71" t="s">
        <v>1821</v>
      </c>
      <c r="L755" s="77">
        <v>3036.8089887640454</v>
      </c>
      <c r="M755" s="78" t="s">
        <v>1302</v>
      </c>
      <c r="N755" s="79" t="s">
        <v>4090</v>
      </c>
    </row>
    <row r="756" spans="2:14" x14ac:dyDescent="0.35">
      <c r="B756" s="91" t="s">
        <v>3377</v>
      </c>
      <c r="C756" s="71"/>
      <c r="D756" s="72" t="s">
        <v>3004</v>
      </c>
      <c r="E756" s="71" t="s">
        <v>11</v>
      </c>
      <c r="F756" s="71" t="s">
        <v>4009</v>
      </c>
      <c r="G756" s="72" t="s">
        <v>3377</v>
      </c>
      <c r="H756" s="86"/>
      <c r="I756" s="71" t="s">
        <v>1425</v>
      </c>
      <c r="J756" s="72" t="s">
        <v>170</v>
      </c>
      <c r="K756" s="71" t="s">
        <v>1821</v>
      </c>
      <c r="L756" s="77">
        <v>303.67415730337075</v>
      </c>
      <c r="M756" s="75" t="s">
        <v>1303</v>
      </c>
      <c r="N756" s="76" t="s">
        <v>1304</v>
      </c>
    </row>
    <row r="757" spans="2:14" x14ac:dyDescent="0.35">
      <c r="B757" s="91" t="s">
        <v>3378</v>
      </c>
      <c r="C757" s="71"/>
      <c r="D757" s="72" t="s">
        <v>3004</v>
      </c>
      <c r="E757" s="71" t="s">
        <v>33</v>
      </c>
      <c r="F757" s="71" t="s">
        <v>4010</v>
      </c>
      <c r="G757" s="72" t="s">
        <v>3378</v>
      </c>
      <c r="H757" s="86"/>
      <c r="I757" s="71" t="s">
        <v>1425</v>
      </c>
      <c r="J757" s="72" t="s">
        <v>170</v>
      </c>
      <c r="K757" s="71" t="s">
        <v>1821</v>
      </c>
      <c r="L757" s="77">
        <v>248.46067415730337</v>
      </c>
      <c r="M757" s="75" t="s">
        <v>1303</v>
      </c>
      <c r="N757" s="76" t="s">
        <v>1304</v>
      </c>
    </row>
    <row r="758" spans="2:14" x14ac:dyDescent="0.35">
      <c r="B758" s="91" t="s">
        <v>3379</v>
      </c>
      <c r="C758" s="71"/>
      <c r="D758" s="72" t="s">
        <v>3004</v>
      </c>
      <c r="E758" s="71" t="s">
        <v>33</v>
      </c>
      <c r="F758" s="71" t="s">
        <v>4010</v>
      </c>
      <c r="G758" s="72" t="s">
        <v>3379</v>
      </c>
      <c r="H758" s="86"/>
      <c r="I758" s="71" t="s">
        <v>1423</v>
      </c>
      <c r="J758" s="72" t="s">
        <v>173</v>
      </c>
      <c r="K758" s="71" t="s">
        <v>1821</v>
      </c>
      <c r="L758" s="77">
        <v>2484.6516853932585</v>
      </c>
      <c r="M758" s="78" t="s">
        <v>1302</v>
      </c>
      <c r="N758" s="79" t="s">
        <v>4090</v>
      </c>
    </row>
    <row r="759" spans="2:14" x14ac:dyDescent="0.35">
      <c r="B759" s="91" t="s">
        <v>3380</v>
      </c>
      <c r="C759" s="71"/>
      <c r="D759" s="72" t="s">
        <v>3004</v>
      </c>
      <c r="E759" s="71" t="s">
        <v>367</v>
      </c>
      <c r="F759" s="71" t="s">
        <v>4011</v>
      </c>
      <c r="G759" s="72" t="s">
        <v>3380</v>
      </c>
      <c r="H759" s="86"/>
      <c r="I759" s="71" t="s">
        <v>1424</v>
      </c>
      <c r="J759" s="72" t="s">
        <v>170</v>
      </c>
      <c r="K759" s="71" t="s">
        <v>1821</v>
      </c>
      <c r="L759" s="77">
        <v>298.95224719101122</v>
      </c>
      <c r="M759" s="78" t="s">
        <v>1302</v>
      </c>
      <c r="N759" s="76" t="s">
        <v>1304</v>
      </c>
    </row>
    <row r="760" spans="2:14" x14ac:dyDescent="0.35">
      <c r="B760" s="91" t="s">
        <v>3381</v>
      </c>
      <c r="C760" s="71"/>
      <c r="D760" s="72" t="s">
        <v>3005</v>
      </c>
      <c r="E760" s="71" t="s">
        <v>367</v>
      </c>
      <c r="F760" s="71" t="s">
        <v>4012</v>
      </c>
      <c r="G760" s="72" t="s">
        <v>3381</v>
      </c>
      <c r="H760" s="86"/>
      <c r="I760" s="71" t="s">
        <v>1424</v>
      </c>
      <c r="J760" s="72" t="s">
        <v>170</v>
      </c>
      <c r="K760" s="71" t="s">
        <v>1821</v>
      </c>
      <c r="L760" s="77">
        <v>315.61610486891385</v>
      </c>
      <c r="M760" s="78" t="s">
        <v>1302</v>
      </c>
      <c r="N760" s="76" t="s">
        <v>1304</v>
      </c>
    </row>
    <row r="761" spans="2:14" x14ac:dyDescent="0.35">
      <c r="B761" s="91" t="s">
        <v>3382</v>
      </c>
      <c r="C761" s="71"/>
      <c r="D761" s="72" t="s">
        <v>3005</v>
      </c>
      <c r="E761" s="71" t="s">
        <v>367</v>
      </c>
      <c r="F761" s="71" t="s">
        <v>4012</v>
      </c>
      <c r="G761" s="72" t="s">
        <v>3382</v>
      </c>
      <c r="H761" s="86"/>
      <c r="I761" s="71" t="s">
        <v>1425</v>
      </c>
      <c r="J761" s="72" t="s">
        <v>170</v>
      </c>
      <c r="K761" s="71" t="s">
        <v>1821</v>
      </c>
      <c r="L761" s="77">
        <v>360.70786516853929</v>
      </c>
      <c r="M761" s="75" t="s">
        <v>1303</v>
      </c>
      <c r="N761" s="76" t="s">
        <v>1304</v>
      </c>
    </row>
    <row r="762" spans="2:14" x14ac:dyDescent="0.35">
      <c r="B762" s="91" t="s">
        <v>3383</v>
      </c>
      <c r="C762" s="71"/>
      <c r="D762" s="72" t="s">
        <v>3005</v>
      </c>
      <c r="E762" s="71" t="s">
        <v>36</v>
      </c>
      <c r="F762" s="71" t="s">
        <v>4013</v>
      </c>
      <c r="G762" s="72" t="s">
        <v>3383</v>
      </c>
      <c r="H762" s="86"/>
      <c r="I762" s="71" t="s">
        <v>1424</v>
      </c>
      <c r="J762" s="72" t="s">
        <v>170</v>
      </c>
      <c r="K762" s="71" t="s">
        <v>1821</v>
      </c>
      <c r="L762" s="77">
        <v>229.53838951310857</v>
      </c>
      <c r="M762" s="78" t="s">
        <v>1302</v>
      </c>
      <c r="N762" s="76" t="s">
        <v>1304</v>
      </c>
    </row>
    <row r="763" spans="2:14" x14ac:dyDescent="0.35">
      <c r="B763" s="91" t="s">
        <v>3384</v>
      </c>
      <c r="C763" s="71"/>
      <c r="D763" s="72" t="s">
        <v>3005</v>
      </c>
      <c r="E763" s="71" t="s">
        <v>36</v>
      </c>
      <c r="F763" s="71" t="s">
        <v>4013</v>
      </c>
      <c r="G763" s="72" t="s">
        <v>3384</v>
      </c>
      <c r="H763" s="86"/>
      <c r="I763" s="71" t="s">
        <v>1425</v>
      </c>
      <c r="J763" s="72" t="s">
        <v>170</v>
      </c>
      <c r="K763" s="71" t="s">
        <v>1821</v>
      </c>
      <c r="L763" s="77">
        <v>262.32584269662919</v>
      </c>
      <c r="M763" s="75" t="s">
        <v>1303</v>
      </c>
      <c r="N763" s="76" t="s">
        <v>1304</v>
      </c>
    </row>
    <row r="764" spans="2:14" x14ac:dyDescent="0.35">
      <c r="B764" s="91" t="s">
        <v>3385</v>
      </c>
      <c r="C764" s="71"/>
      <c r="D764" s="72" t="s">
        <v>3005</v>
      </c>
      <c r="E764" s="71" t="s">
        <v>29</v>
      </c>
      <c r="F764" s="71" t="s">
        <v>4014</v>
      </c>
      <c r="G764" s="72" t="s">
        <v>3385</v>
      </c>
      <c r="H764" s="86"/>
      <c r="I764" s="71" t="s">
        <v>1425</v>
      </c>
      <c r="J764" s="72" t="s">
        <v>170</v>
      </c>
      <c r="K764" s="71" t="s">
        <v>1821</v>
      </c>
      <c r="L764" s="77">
        <v>207.11235955056182</v>
      </c>
      <c r="M764" s="75" t="s">
        <v>1303</v>
      </c>
      <c r="N764" s="76" t="s">
        <v>1304</v>
      </c>
    </row>
    <row r="765" spans="2:14" x14ac:dyDescent="0.35">
      <c r="B765" s="91" t="s">
        <v>3386</v>
      </c>
      <c r="C765" s="71"/>
      <c r="D765" s="72" t="s">
        <v>3005</v>
      </c>
      <c r="E765" s="71" t="s">
        <v>312</v>
      </c>
      <c r="F765" s="71" t="s">
        <v>4015</v>
      </c>
      <c r="G765" s="72" t="s">
        <v>3386</v>
      </c>
      <c r="H765" s="86"/>
      <c r="I765" s="71" t="s">
        <v>1424</v>
      </c>
      <c r="J765" s="72" t="s">
        <v>170</v>
      </c>
      <c r="K765" s="71" t="s">
        <v>1821</v>
      </c>
      <c r="L765" s="77">
        <v>249.1619850187266</v>
      </c>
      <c r="M765" s="78" t="s">
        <v>1302</v>
      </c>
      <c r="N765" s="76" t="s">
        <v>1304</v>
      </c>
    </row>
    <row r="766" spans="2:14" x14ac:dyDescent="0.35">
      <c r="B766" s="91" t="s">
        <v>3387</v>
      </c>
      <c r="C766" s="71"/>
      <c r="D766" s="72" t="s">
        <v>3005</v>
      </c>
      <c r="E766" s="71" t="s">
        <v>36</v>
      </c>
      <c r="F766" s="71" t="s">
        <v>4013</v>
      </c>
      <c r="G766" s="72" t="s">
        <v>3387</v>
      </c>
      <c r="H766" s="86"/>
      <c r="I766" s="71" t="s">
        <v>1423</v>
      </c>
      <c r="J766" s="72" t="s">
        <v>173</v>
      </c>
      <c r="K766" s="71" t="s">
        <v>1821</v>
      </c>
      <c r="L766" s="77">
        <v>2623.3033707865166</v>
      </c>
      <c r="M766" s="78" t="s">
        <v>1302</v>
      </c>
      <c r="N766" s="79" t="s">
        <v>4090</v>
      </c>
    </row>
    <row r="767" spans="2:14" x14ac:dyDescent="0.35">
      <c r="B767" s="91" t="s">
        <v>3388</v>
      </c>
      <c r="C767" s="71"/>
      <c r="D767" s="72" t="s">
        <v>3005</v>
      </c>
      <c r="E767" s="71" t="s">
        <v>29</v>
      </c>
      <c r="F767" s="71" t="s">
        <v>4014</v>
      </c>
      <c r="G767" s="72" t="s">
        <v>3388</v>
      </c>
      <c r="H767" s="86"/>
      <c r="I767" s="71" t="s">
        <v>1424</v>
      </c>
      <c r="J767" s="72" t="s">
        <v>170</v>
      </c>
      <c r="K767" s="71" t="s">
        <v>1821</v>
      </c>
      <c r="L767" s="77">
        <v>181.22191011235955</v>
      </c>
      <c r="M767" s="78" t="s">
        <v>1302</v>
      </c>
      <c r="N767" s="76" t="s">
        <v>1304</v>
      </c>
    </row>
    <row r="768" spans="2:14" x14ac:dyDescent="0.35">
      <c r="B768" s="91" t="s">
        <v>3389</v>
      </c>
      <c r="C768" s="71"/>
      <c r="D768" s="72" t="s">
        <v>3005</v>
      </c>
      <c r="E768" s="71" t="s">
        <v>312</v>
      </c>
      <c r="F768" s="71" t="s">
        <v>4015</v>
      </c>
      <c r="G768" s="72" t="s">
        <v>3389</v>
      </c>
      <c r="H768" s="86"/>
      <c r="I768" s="71" t="s">
        <v>1425</v>
      </c>
      <c r="J768" s="72" t="s">
        <v>170</v>
      </c>
      <c r="K768" s="71" t="s">
        <v>1821</v>
      </c>
      <c r="L768" s="77">
        <v>284.75280898876406</v>
      </c>
      <c r="M768" s="75" t="s">
        <v>1303</v>
      </c>
      <c r="N768" s="76" t="s">
        <v>1304</v>
      </c>
    </row>
    <row r="769" spans="2:14" x14ac:dyDescent="0.35">
      <c r="B769" s="91" t="s">
        <v>3390</v>
      </c>
      <c r="C769" s="71"/>
      <c r="D769" s="72" t="s">
        <v>3005</v>
      </c>
      <c r="E769" s="71" t="s">
        <v>367</v>
      </c>
      <c r="F769" s="71" t="s">
        <v>4012</v>
      </c>
      <c r="G769" s="72" t="s">
        <v>3390</v>
      </c>
      <c r="H769" s="86"/>
      <c r="I769" s="71" t="s">
        <v>1423</v>
      </c>
      <c r="J769" s="72" t="s">
        <v>173</v>
      </c>
      <c r="K769" s="71" t="s">
        <v>1821</v>
      </c>
      <c r="L769" s="77">
        <v>3607.0337078651687</v>
      </c>
      <c r="M769" s="78" t="s">
        <v>1302</v>
      </c>
      <c r="N769" s="79" t="s">
        <v>4090</v>
      </c>
    </row>
    <row r="770" spans="2:14" x14ac:dyDescent="0.35">
      <c r="B770" s="91" t="s">
        <v>3391</v>
      </c>
      <c r="C770" s="71"/>
      <c r="D770" s="72" t="s">
        <v>3005</v>
      </c>
      <c r="E770" s="71" t="s">
        <v>29</v>
      </c>
      <c r="F770" s="71" t="s">
        <v>4014</v>
      </c>
      <c r="G770" s="72" t="s">
        <v>3391</v>
      </c>
      <c r="H770" s="86"/>
      <c r="I770" s="71" t="s">
        <v>1423</v>
      </c>
      <c r="J770" s="72" t="s">
        <v>173</v>
      </c>
      <c r="K770" s="71" t="s">
        <v>1821</v>
      </c>
      <c r="L770" s="77">
        <v>2071.1460674157302</v>
      </c>
      <c r="M770" s="78" t="s">
        <v>1302</v>
      </c>
      <c r="N770" s="79" t="s">
        <v>4090</v>
      </c>
    </row>
    <row r="771" spans="2:14" x14ac:dyDescent="0.35">
      <c r="B771" s="91" t="s">
        <v>3392</v>
      </c>
      <c r="C771" s="71"/>
      <c r="D771" s="72" t="s">
        <v>3005</v>
      </c>
      <c r="E771" s="71" t="s">
        <v>312</v>
      </c>
      <c r="F771" s="71" t="s">
        <v>4015</v>
      </c>
      <c r="G771" s="72" t="s">
        <v>3392</v>
      </c>
      <c r="H771" s="86"/>
      <c r="I771" s="71" t="s">
        <v>1423</v>
      </c>
      <c r="J771" s="72" t="s">
        <v>173</v>
      </c>
      <c r="K771" s="71" t="s">
        <v>1821</v>
      </c>
      <c r="L771" s="77">
        <v>2847.5280898876408</v>
      </c>
      <c r="M771" s="78" t="s">
        <v>1302</v>
      </c>
      <c r="N771" s="79" t="s">
        <v>4090</v>
      </c>
    </row>
    <row r="772" spans="2:14" x14ac:dyDescent="0.35">
      <c r="B772" s="91" t="s">
        <v>3393</v>
      </c>
      <c r="C772" s="71"/>
      <c r="D772" s="72" t="s">
        <v>3006</v>
      </c>
      <c r="E772" s="71" t="s">
        <v>36</v>
      </c>
      <c r="F772" s="71" t="s">
        <v>4016</v>
      </c>
      <c r="G772" s="72" t="s">
        <v>3393</v>
      </c>
      <c r="H772" s="86"/>
      <c r="I772" s="71" t="s">
        <v>1424</v>
      </c>
      <c r="J772" s="72" t="s">
        <v>170</v>
      </c>
      <c r="K772" s="71" t="s">
        <v>1821</v>
      </c>
      <c r="L772" s="77">
        <v>229.53838951310857</v>
      </c>
      <c r="M772" s="78" t="s">
        <v>1302</v>
      </c>
      <c r="N772" s="76" t="s">
        <v>1304</v>
      </c>
    </row>
    <row r="773" spans="2:14" x14ac:dyDescent="0.35">
      <c r="B773" s="91" t="s">
        <v>3394</v>
      </c>
      <c r="C773" s="71"/>
      <c r="D773" s="72" t="s">
        <v>3006</v>
      </c>
      <c r="E773" s="71" t="s">
        <v>107</v>
      </c>
      <c r="F773" s="71" t="s">
        <v>4017</v>
      </c>
      <c r="G773" s="72" t="s">
        <v>3394</v>
      </c>
      <c r="H773" s="86"/>
      <c r="I773" s="71" t="s">
        <v>1423</v>
      </c>
      <c r="J773" s="72" t="s">
        <v>173</v>
      </c>
      <c r="K773" s="71" t="s">
        <v>1821</v>
      </c>
      <c r="L773" s="77">
        <v>2847.5280898876408</v>
      </c>
      <c r="M773" s="78" t="s">
        <v>1302</v>
      </c>
      <c r="N773" s="79" t="s">
        <v>4090</v>
      </c>
    </row>
    <row r="774" spans="2:14" x14ac:dyDescent="0.35">
      <c r="B774" s="91" t="s">
        <v>3395</v>
      </c>
      <c r="C774" s="71"/>
      <c r="D774" s="72" t="s">
        <v>3006</v>
      </c>
      <c r="E774" s="71" t="s">
        <v>108</v>
      </c>
      <c r="F774" s="71" t="s">
        <v>4018</v>
      </c>
      <c r="G774" s="72" t="s">
        <v>3395</v>
      </c>
      <c r="H774" s="86"/>
      <c r="I774" s="71" t="s">
        <v>1423</v>
      </c>
      <c r="J774" s="72" t="s">
        <v>173</v>
      </c>
      <c r="K774" s="71" t="s">
        <v>1821</v>
      </c>
      <c r="L774" s="77">
        <v>3607.0337078651687</v>
      </c>
      <c r="M774" s="78" t="s">
        <v>1302</v>
      </c>
      <c r="N774" s="79" t="s">
        <v>4090</v>
      </c>
    </row>
    <row r="775" spans="2:14" x14ac:dyDescent="0.35">
      <c r="B775" s="91" t="s">
        <v>3396</v>
      </c>
      <c r="C775" s="71"/>
      <c r="D775" s="72" t="s">
        <v>3006</v>
      </c>
      <c r="E775" s="71" t="s">
        <v>36</v>
      </c>
      <c r="F775" s="71" t="s">
        <v>4016</v>
      </c>
      <c r="G775" s="72" t="s">
        <v>3396</v>
      </c>
      <c r="H775" s="86"/>
      <c r="I775" s="71" t="s">
        <v>1425</v>
      </c>
      <c r="J775" s="72" t="s">
        <v>170</v>
      </c>
      <c r="K775" s="71" t="s">
        <v>1821</v>
      </c>
      <c r="L775" s="77">
        <v>262.32584269662919</v>
      </c>
      <c r="M775" s="75" t="s">
        <v>1303</v>
      </c>
      <c r="N775" s="76" t="s">
        <v>1304</v>
      </c>
    </row>
    <row r="776" spans="2:14" x14ac:dyDescent="0.35">
      <c r="B776" s="91" t="s">
        <v>3397</v>
      </c>
      <c r="C776" s="71"/>
      <c r="D776" s="72" t="s">
        <v>3006</v>
      </c>
      <c r="E776" s="71" t="s">
        <v>107</v>
      </c>
      <c r="F776" s="71" t="s">
        <v>4017</v>
      </c>
      <c r="G776" s="72" t="s">
        <v>3397</v>
      </c>
      <c r="H776" s="86"/>
      <c r="I776" s="71" t="s">
        <v>1424</v>
      </c>
      <c r="J776" s="72" t="s">
        <v>170</v>
      </c>
      <c r="K776" s="71" t="s">
        <v>1821</v>
      </c>
      <c r="L776" s="77">
        <v>249.1619850187266</v>
      </c>
      <c r="M776" s="78" t="s">
        <v>1302</v>
      </c>
      <c r="N776" s="76" t="s">
        <v>1304</v>
      </c>
    </row>
    <row r="777" spans="2:14" x14ac:dyDescent="0.35">
      <c r="B777" s="91" t="s">
        <v>3398</v>
      </c>
      <c r="C777" s="71"/>
      <c r="D777" s="72" t="s">
        <v>3006</v>
      </c>
      <c r="E777" s="71" t="s">
        <v>11</v>
      </c>
      <c r="F777" s="71" t="s">
        <v>4019</v>
      </c>
      <c r="G777" s="72" t="s">
        <v>3398</v>
      </c>
      <c r="H777" s="86"/>
      <c r="I777" s="71" t="s">
        <v>1423</v>
      </c>
      <c r="J777" s="72" t="s">
        <v>173</v>
      </c>
      <c r="K777" s="71" t="s">
        <v>1821</v>
      </c>
      <c r="L777" s="77">
        <v>2071.1460674157302</v>
      </c>
      <c r="M777" s="78" t="s">
        <v>1302</v>
      </c>
      <c r="N777" s="79" t="s">
        <v>4090</v>
      </c>
    </row>
    <row r="778" spans="2:14" x14ac:dyDescent="0.35">
      <c r="B778" s="91" t="s">
        <v>3399</v>
      </c>
      <c r="C778" s="71"/>
      <c r="D778" s="72" t="s">
        <v>3006</v>
      </c>
      <c r="E778" s="71" t="s">
        <v>108</v>
      </c>
      <c r="F778" s="71" t="s">
        <v>4018</v>
      </c>
      <c r="G778" s="72" t="s">
        <v>3399</v>
      </c>
      <c r="H778" s="86"/>
      <c r="I778" s="71" t="s">
        <v>1425</v>
      </c>
      <c r="J778" s="72" t="s">
        <v>170</v>
      </c>
      <c r="K778" s="71" t="s">
        <v>1821</v>
      </c>
      <c r="L778" s="77">
        <v>360.70786516853929</v>
      </c>
      <c r="M778" s="75" t="s">
        <v>1303</v>
      </c>
      <c r="N778" s="76" t="s">
        <v>1304</v>
      </c>
    </row>
    <row r="779" spans="2:14" x14ac:dyDescent="0.35">
      <c r="B779" s="91" t="s">
        <v>3400</v>
      </c>
      <c r="C779" s="71"/>
      <c r="D779" s="72" t="s">
        <v>3006</v>
      </c>
      <c r="E779" s="71" t="s">
        <v>108</v>
      </c>
      <c r="F779" s="71" t="s">
        <v>4018</v>
      </c>
      <c r="G779" s="72" t="s">
        <v>3400</v>
      </c>
      <c r="H779" s="86"/>
      <c r="I779" s="71" t="s">
        <v>1424</v>
      </c>
      <c r="J779" s="72" t="s">
        <v>170</v>
      </c>
      <c r="K779" s="71" t="s">
        <v>1821</v>
      </c>
      <c r="L779" s="77">
        <v>315.61610486891385</v>
      </c>
      <c r="M779" s="78" t="s">
        <v>1302</v>
      </c>
      <c r="N779" s="76" t="s">
        <v>1304</v>
      </c>
    </row>
    <row r="780" spans="2:14" x14ac:dyDescent="0.35">
      <c r="B780" s="91" t="s">
        <v>3401</v>
      </c>
      <c r="C780" s="71"/>
      <c r="D780" s="72" t="s">
        <v>3006</v>
      </c>
      <c r="E780" s="71" t="s">
        <v>107</v>
      </c>
      <c r="F780" s="71" t="s">
        <v>4017</v>
      </c>
      <c r="G780" s="72" t="s">
        <v>3401</v>
      </c>
      <c r="H780" s="86"/>
      <c r="I780" s="71" t="s">
        <v>1425</v>
      </c>
      <c r="J780" s="72" t="s">
        <v>170</v>
      </c>
      <c r="K780" s="71" t="s">
        <v>1821</v>
      </c>
      <c r="L780" s="77">
        <v>284.75280898876406</v>
      </c>
      <c r="M780" s="75" t="s">
        <v>1303</v>
      </c>
      <c r="N780" s="76" t="s">
        <v>1304</v>
      </c>
    </row>
    <row r="781" spans="2:14" x14ac:dyDescent="0.35">
      <c r="B781" s="91" t="s">
        <v>3402</v>
      </c>
      <c r="C781" s="71"/>
      <c r="D781" s="72" t="s">
        <v>3006</v>
      </c>
      <c r="E781" s="71" t="s">
        <v>11</v>
      </c>
      <c r="F781" s="71" t="s">
        <v>4019</v>
      </c>
      <c r="G781" s="72" t="s">
        <v>3402</v>
      </c>
      <c r="H781" s="86"/>
      <c r="I781" s="71" t="s">
        <v>1424</v>
      </c>
      <c r="J781" s="72" t="s">
        <v>170</v>
      </c>
      <c r="K781" s="71" t="s">
        <v>1821</v>
      </c>
      <c r="L781" s="77">
        <v>181.22191011235955</v>
      </c>
      <c r="M781" s="78" t="s">
        <v>1302</v>
      </c>
      <c r="N781" s="76" t="s">
        <v>1304</v>
      </c>
    </row>
    <row r="782" spans="2:14" x14ac:dyDescent="0.35">
      <c r="B782" s="91" t="s">
        <v>3403</v>
      </c>
      <c r="C782" s="71"/>
      <c r="D782" s="72" t="s">
        <v>3006</v>
      </c>
      <c r="E782" s="71" t="s">
        <v>11</v>
      </c>
      <c r="F782" s="71" t="s">
        <v>4019</v>
      </c>
      <c r="G782" s="72" t="s">
        <v>3403</v>
      </c>
      <c r="H782" s="86"/>
      <c r="I782" s="71" t="s">
        <v>1425</v>
      </c>
      <c r="J782" s="72" t="s">
        <v>170</v>
      </c>
      <c r="K782" s="71" t="s">
        <v>1821</v>
      </c>
      <c r="L782" s="77">
        <v>207.11235955056182</v>
      </c>
      <c r="M782" s="75" t="s">
        <v>1303</v>
      </c>
      <c r="N782" s="76" t="s">
        <v>1304</v>
      </c>
    </row>
    <row r="783" spans="2:14" x14ac:dyDescent="0.35">
      <c r="B783" s="91" t="s">
        <v>3404</v>
      </c>
      <c r="C783" s="71"/>
      <c r="D783" s="72" t="s">
        <v>3006</v>
      </c>
      <c r="E783" s="71" t="s">
        <v>36</v>
      </c>
      <c r="F783" s="71" t="s">
        <v>4016</v>
      </c>
      <c r="G783" s="72" t="s">
        <v>3404</v>
      </c>
      <c r="H783" s="86"/>
      <c r="I783" s="71" t="s">
        <v>1423</v>
      </c>
      <c r="J783" s="72" t="s">
        <v>173</v>
      </c>
      <c r="K783" s="71" t="s">
        <v>1821</v>
      </c>
      <c r="L783" s="77">
        <v>2623.3033707865166</v>
      </c>
      <c r="M783" s="78" t="s">
        <v>1302</v>
      </c>
      <c r="N783" s="79" t="s">
        <v>4090</v>
      </c>
    </row>
    <row r="784" spans="2:14" x14ac:dyDescent="0.35">
      <c r="B784" s="91" t="s">
        <v>3405</v>
      </c>
      <c r="C784" s="71"/>
      <c r="D784" s="72" t="s">
        <v>1497</v>
      </c>
      <c r="E784" s="71" t="s">
        <v>1850</v>
      </c>
      <c r="F784" s="71" t="s">
        <v>4020</v>
      </c>
      <c r="G784" s="72" t="s">
        <v>3405</v>
      </c>
      <c r="H784" s="86"/>
      <c r="I784" s="71" t="s">
        <v>1424</v>
      </c>
      <c r="J784" s="72" t="s">
        <v>170</v>
      </c>
      <c r="K784" s="71" t="s">
        <v>1821</v>
      </c>
      <c r="L784" s="77">
        <v>6643.8539325842694</v>
      </c>
      <c r="M784" s="78" t="s">
        <v>1302</v>
      </c>
      <c r="N784" s="76" t="s">
        <v>1304</v>
      </c>
    </row>
    <row r="785" spans="2:14" x14ac:dyDescent="0.35">
      <c r="B785" s="91" t="s">
        <v>3406</v>
      </c>
      <c r="C785" s="71"/>
      <c r="D785" s="72" t="s">
        <v>1497</v>
      </c>
      <c r="E785" s="71" t="s">
        <v>277</v>
      </c>
      <c r="F785" s="71" t="s">
        <v>4021</v>
      </c>
      <c r="G785" s="72" t="s">
        <v>3406</v>
      </c>
      <c r="H785" s="86"/>
      <c r="I785" s="71" t="s">
        <v>1424</v>
      </c>
      <c r="J785" s="72" t="s">
        <v>170</v>
      </c>
      <c r="K785" s="71" t="s">
        <v>1821</v>
      </c>
      <c r="L785" s="77">
        <v>4107.1151685393261</v>
      </c>
      <c r="M785" s="78" t="s">
        <v>1302</v>
      </c>
      <c r="N785" s="76" t="s">
        <v>1304</v>
      </c>
    </row>
    <row r="786" spans="2:14" x14ac:dyDescent="0.35">
      <c r="B786" s="91" t="s">
        <v>3407</v>
      </c>
      <c r="C786" s="71"/>
      <c r="D786" s="72" t="s">
        <v>1497</v>
      </c>
      <c r="E786" s="71" t="s">
        <v>352</v>
      </c>
      <c r="F786" s="71" t="s">
        <v>2576</v>
      </c>
      <c r="G786" s="72" t="s">
        <v>3407</v>
      </c>
      <c r="H786" s="86"/>
      <c r="I786" s="71" t="s">
        <v>1424</v>
      </c>
      <c r="J786" s="72" t="s">
        <v>170</v>
      </c>
      <c r="K786" s="71" t="s">
        <v>1821</v>
      </c>
      <c r="L786" s="77">
        <v>3623.885767790262</v>
      </c>
      <c r="M786" s="78" t="s">
        <v>1302</v>
      </c>
      <c r="N786" s="76" t="s">
        <v>1304</v>
      </c>
    </row>
    <row r="787" spans="2:14" x14ac:dyDescent="0.35">
      <c r="B787" s="91" t="s">
        <v>3408</v>
      </c>
      <c r="C787" s="71"/>
      <c r="D787" s="72" t="s">
        <v>1497</v>
      </c>
      <c r="E787" s="71" t="s">
        <v>1861</v>
      </c>
      <c r="F787" s="71" t="s">
        <v>2577</v>
      </c>
      <c r="G787" s="72" t="s">
        <v>3408</v>
      </c>
      <c r="H787" s="86"/>
      <c r="I787" s="71" t="s">
        <v>1425</v>
      </c>
      <c r="J787" s="72" t="s">
        <v>170</v>
      </c>
      <c r="K787" s="71" t="s">
        <v>1821</v>
      </c>
      <c r="L787" s="77">
        <v>1380.4831460674159</v>
      </c>
      <c r="M787" s="75" t="s">
        <v>1303</v>
      </c>
      <c r="N787" s="76" t="s">
        <v>1304</v>
      </c>
    </row>
    <row r="788" spans="2:14" x14ac:dyDescent="0.35">
      <c r="B788" s="91" t="s">
        <v>3409</v>
      </c>
      <c r="C788" s="71"/>
      <c r="D788" s="72" t="s">
        <v>1497</v>
      </c>
      <c r="E788" s="71" t="s">
        <v>347</v>
      </c>
      <c r="F788" s="71" t="s">
        <v>3032</v>
      </c>
      <c r="G788" s="72" t="s">
        <v>3409</v>
      </c>
      <c r="H788" s="86"/>
      <c r="I788" s="71" t="s">
        <v>1424</v>
      </c>
      <c r="J788" s="72" t="s">
        <v>170</v>
      </c>
      <c r="K788" s="71" t="s">
        <v>1821</v>
      </c>
      <c r="L788" s="77">
        <v>4982.8604868913853</v>
      </c>
      <c r="M788" s="78" t="s">
        <v>1302</v>
      </c>
      <c r="N788" s="76" t="s">
        <v>1304</v>
      </c>
    </row>
    <row r="789" spans="2:14" x14ac:dyDescent="0.35">
      <c r="B789" s="91" t="s">
        <v>3410</v>
      </c>
      <c r="C789" s="71"/>
      <c r="D789" s="72" t="s">
        <v>1497</v>
      </c>
      <c r="E789" s="71" t="s">
        <v>267</v>
      </c>
      <c r="F789" s="71" t="s">
        <v>2574</v>
      </c>
      <c r="G789" s="72" t="s">
        <v>3410</v>
      </c>
      <c r="H789" s="86"/>
      <c r="I789" s="71" t="s">
        <v>1423</v>
      </c>
      <c r="J789" s="72" t="s">
        <v>173</v>
      </c>
      <c r="K789" s="71" t="s">
        <v>1821</v>
      </c>
      <c r="L789" s="77">
        <v>64540.853932584272</v>
      </c>
      <c r="M789" s="78" t="s">
        <v>1302</v>
      </c>
      <c r="N789" s="79" t="s">
        <v>4090</v>
      </c>
    </row>
    <row r="790" spans="2:14" x14ac:dyDescent="0.35">
      <c r="B790" s="91" t="s">
        <v>3411</v>
      </c>
      <c r="C790" s="71"/>
      <c r="D790" s="72" t="s">
        <v>1497</v>
      </c>
      <c r="E790" s="71" t="s">
        <v>282</v>
      </c>
      <c r="F790" s="71" t="s">
        <v>4022</v>
      </c>
      <c r="G790" s="72" t="s">
        <v>3411</v>
      </c>
      <c r="H790" s="86"/>
      <c r="I790" s="71" t="s">
        <v>1425</v>
      </c>
      <c r="J790" s="72" t="s">
        <v>170</v>
      </c>
      <c r="K790" s="71" t="s">
        <v>1821</v>
      </c>
      <c r="L790" s="77">
        <v>690.30337078651689</v>
      </c>
      <c r="M790" s="75" t="s">
        <v>1303</v>
      </c>
      <c r="N790" s="76" t="s">
        <v>1304</v>
      </c>
    </row>
    <row r="791" spans="2:14" x14ac:dyDescent="0.35">
      <c r="B791" s="91" t="s">
        <v>3412</v>
      </c>
      <c r="C791" s="71"/>
      <c r="D791" s="72" t="s">
        <v>1497</v>
      </c>
      <c r="E791" s="71" t="s">
        <v>302</v>
      </c>
      <c r="F791" s="71" t="s">
        <v>2573</v>
      </c>
      <c r="G791" s="72" t="s">
        <v>3412</v>
      </c>
      <c r="H791" s="86"/>
      <c r="I791" s="71" t="s">
        <v>1424</v>
      </c>
      <c r="J791" s="72" t="s">
        <v>170</v>
      </c>
      <c r="K791" s="71" t="s">
        <v>1821</v>
      </c>
      <c r="L791" s="77">
        <v>1062.9691011235955</v>
      </c>
      <c r="M791" s="78" t="s">
        <v>1302</v>
      </c>
      <c r="N791" s="76" t="s">
        <v>1304</v>
      </c>
    </row>
    <row r="792" spans="2:14" x14ac:dyDescent="0.35">
      <c r="B792" s="91" t="s">
        <v>3413</v>
      </c>
      <c r="C792" s="71"/>
      <c r="D792" s="72" t="s">
        <v>1497</v>
      </c>
      <c r="E792" s="71" t="s">
        <v>347</v>
      </c>
      <c r="F792" s="71" t="s">
        <v>3032</v>
      </c>
      <c r="G792" s="72" t="s">
        <v>3413</v>
      </c>
      <c r="H792" s="86"/>
      <c r="I792" s="71" t="s">
        <v>1423</v>
      </c>
      <c r="J792" s="72" t="s">
        <v>173</v>
      </c>
      <c r="K792" s="71" t="s">
        <v>1821</v>
      </c>
      <c r="L792" s="77">
        <v>56947.033707865172</v>
      </c>
      <c r="M792" s="78" t="s">
        <v>1302</v>
      </c>
      <c r="N792" s="79" t="s">
        <v>4090</v>
      </c>
    </row>
    <row r="793" spans="2:14" x14ac:dyDescent="0.35">
      <c r="B793" s="91" t="s">
        <v>3414</v>
      </c>
      <c r="C793" s="71"/>
      <c r="D793" s="72" t="s">
        <v>1497</v>
      </c>
      <c r="E793" s="71" t="s">
        <v>1859</v>
      </c>
      <c r="F793" s="71" t="s">
        <v>3034</v>
      </c>
      <c r="G793" s="72" t="s">
        <v>3414</v>
      </c>
      <c r="H793" s="86"/>
      <c r="I793" s="71" t="s">
        <v>1424</v>
      </c>
      <c r="J793" s="72" t="s">
        <v>170</v>
      </c>
      <c r="K793" s="71" t="s">
        <v>1821</v>
      </c>
      <c r="L793" s="77">
        <v>3321.9868913857676</v>
      </c>
      <c r="M793" s="78" t="s">
        <v>1302</v>
      </c>
      <c r="N793" s="76" t="s">
        <v>1304</v>
      </c>
    </row>
    <row r="794" spans="2:14" x14ac:dyDescent="0.35">
      <c r="B794" s="91" t="s">
        <v>3415</v>
      </c>
      <c r="C794" s="71"/>
      <c r="D794" s="72" t="s">
        <v>1497</v>
      </c>
      <c r="E794" s="71" t="s">
        <v>272</v>
      </c>
      <c r="F794" s="71" t="s">
        <v>4023</v>
      </c>
      <c r="G794" s="72" t="s">
        <v>3415</v>
      </c>
      <c r="H794" s="86"/>
      <c r="I794" s="71" t="s">
        <v>1425</v>
      </c>
      <c r="J794" s="72" t="s">
        <v>170</v>
      </c>
      <c r="K794" s="71" t="s">
        <v>1821</v>
      </c>
      <c r="L794" s="77">
        <v>883.56179775280896</v>
      </c>
      <c r="M794" s="75" t="s">
        <v>1303</v>
      </c>
      <c r="N794" s="76" t="s">
        <v>1304</v>
      </c>
    </row>
    <row r="795" spans="2:14" x14ac:dyDescent="0.35">
      <c r="B795" s="91" t="s">
        <v>3416</v>
      </c>
      <c r="C795" s="71"/>
      <c r="D795" s="72" t="s">
        <v>1497</v>
      </c>
      <c r="E795" s="71" t="s">
        <v>337</v>
      </c>
      <c r="F795" s="71" t="s">
        <v>3033</v>
      </c>
      <c r="G795" s="72" t="s">
        <v>3416</v>
      </c>
      <c r="H795" s="86"/>
      <c r="I795" s="71" t="s">
        <v>1425</v>
      </c>
      <c r="J795" s="72" t="s">
        <v>170</v>
      </c>
      <c r="K795" s="71" t="s">
        <v>1821</v>
      </c>
      <c r="L795" s="77">
        <v>2761.0898876404494</v>
      </c>
      <c r="M795" s="75" t="s">
        <v>1303</v>
      </c>
      <c r="N795" s="76" t="s">
        <v>1304</v>
      </c>
    </row>
    <row r="796" spans="2:14" x14ac:dyDescent="0.35">
      <c r="B796" s="91" t="s">
        <v>3417</v>
      </c>
      <c r="C796" s="71"/>
      <c r="D796" s="72" t="s">
        <v>1497</v>
      </c>
      <c r="E796" s="71" t="s">
        <v>1888</v>
      </c>
      <c r="F796" s="71" t="s">
        <v>2580</v>
      </c>
      <c r="G796" s="72" t="s">
        <v>3417</v>
      </c>
      <c r="H796" s="86"/>
      <c r="I796" s="71" t="s">
        <v>1425</v>
      </c>
      <c r="J796" s="72" t="s">
        <v>170</v>
      </c>
      <c r="K796" s="71" t="s">
        <v>1821</v>
      </c>
      <c r="L796" s="77">
        <v>3796.5505617977524</v>
      </c>
      <c r="M796" s="75" t="s">
        <v>1303</v>
      </c>
      <c r="N796" s="76" t="s">
        <v>1304</v>
      </c>
    </row>
    <row r="797" spans="2:14" x14ac:dyDescent="0.35">
      <c r="B797" s="91" t="s">
        <v>3418</v>
      </c>
      <c r="C797" s="71"/>
      <c r="D797" s="72" t="s">
        <v>1497</v>
      </c>
      <c r="E797" s="71" t="s">
        <v>257</v>
      </c>
      <c r="F797" s="71" t="s">
        <v>2575</v>
      </c>
      <c r="G797" s="72" t="s">
        <v>3418</v>
      </c>
      <c r="H797" s="86"/>
      <c r="I797" s="71" t="s">
        <v>1425</v>
      </c>
      <c r="J797" s="72" t="s">
        <v>170</v>
      </c>
      <c r="K797" s="71" t="s">
        <v>1821</v>
      </c>
      <c r="L797" s="77">
        <v>949.13483146067415</v>
      </c>
      <c r="M797" s="75" t="s">
        <v>1303</v>
      </c>
      <c r="N797" s="76" t="s">
        <v>1304</v>
      </c>
    </row>
    <row r="798" spans="2:14" x14ac:dyDescent="0.35">
      <c r="B798" s="91" t="s">
        <v>3419</v>
      </c>
      <c r="C798" s="71"/>
      <c r="D798" s="72" t="s">
        <v>1497</v>
      </c>
      <c r="E798" s="71" t="s">
        <v>1850</v>
      </c>
      <c r="F798" s="71" t="s">
        <v>4020</v>
      </c>
      <c r="G798" s="72" t="s">
        <v>3419</v>
      </c>
      <c r="H798" s="86"/>
      <c r="I798" s="71" t="s">
        <v>1425</v>
      </c>
      <c r="J798" s="72" t="s">
        <v>170</v>
      </c>
      <c r="K798" s="71" t="s">
        <v>1821</v>
      </c>
      <c r="L798" s="77">
        <v>7592.9775280898875</v>
      </c>
      <c r="M798" s="75" t="s">
        <v>1303</v>
      </c>
      <c r="N798" s="76" t="s">
        <v>1304</v>
      </c>
    </row>
    <row r="799" spans="2:14" x14ac:dyDescent="0.35">
      <c r="B799" s="91" t="s">
        <v>3420</v>
      </c>
      <c r="C799" s="71"/>
      <c r="D799" s="72" t="s">
        <v>1497</v>
      </c>
      <c r="E799" s="71" t="s">
        <v>1861</v>
      </c>
      <c r="F799" s="71" t="s">
        <v>2577</v>
      </c>
      <c r="G799" s="72" t="s">
        <v>3420</v>
      </c>
      <c r="H799" s="86"/>
      <c r="I799" s="71" t="s">
        <v>1423</v>
      </c>
      <c r="J799" s="72" t="s">
        <v>173</v>
      </c>
      <c r="K799" s="71" t="s">
        <v>1821</v>
      </c>
      <c r="L799" s="77">
        <v>13804.876404494382</v>
      </c>
      <c r="M799" s="78" t="s">
        <v>1302</v>
      </c>
      <c r="N799" s="79" t="s">
        <v>4090</v>
      </c>
    </row>
    <row r="800" spans="2:14" x14ac:dyDescent="0.35">
      <c r="B800" s="91" t="s">
        <v>3421</v>
      </c>
      <c r="C800" s="71"/>
      <c r="D800" s="72" t="s">
        <v>1497</v>
      </c>
      <c r="E800" s="71" t="s">
        <v>352</v>
      </c>
      <c r="F800" s="71" t="s">
        <v>2576</v>
      </c>
      <c r="G800" s="72" t="s">
        <v>3421</v>
      </c>
      <c r="H800" s="86"/>
      <c r="I800" s="71" t="s">
        <v>1425</v>
      </c>
      <c r="J800" s="72" t="s">
        <v>170</v>
      </c>
      <c r="K800" s="71" t="s">
        <v>1821</v>
      </c>
      <c r="L800" s="77">
        <v>4141.5730337078649</v>
      </c>
      <c r="M800" s="75" t="s">
        <v>1303</v>
      </c>
      <c r="N800" s="76" t="s">
        <v>1304</v>
      </c>
    </row>
    <row r="801" spans="2:14" x14ac:dyDescent="0.35">
      <c r="B801" s="91" t="s">
        <v>3422</v>
      </c>
      <c r="C801" s="71"/>
      <c r="D801" s="72" t="s">
        <v>1497</v>
      </c>
      <c r="E801" s="71" t="s">
        <v>337</v>
      </c>
      <c r="F801" s="71" t="s">
        <v>3033</v>
      </c>
      <c r="G801" s="72" t="s">
        <v>3422</v>
      </c>
      <c r="H801" s="86"/>
      <c r="I801" s="71" t="s">
        <v>1423</v>
      </c>
      <c r="J801" s="72" t="s">
        <v>173</v>
      </c>
      <c r="K801" s="71" t="s">
        <v>1821</v>
      </c>
      <c r="L801" s="77">
        <v>27610.932584269663</v>
      </c>
      <c r="M801" s="78" t="s">
        <v>1302</v>
      </c>
      <c r="N801" s="79" t="s">
        <v>4090</v>
      </c>
    </row>
    <row r="802" spans="2:14" x14ac:dyDescent="0.35">
      <c r="B802" s="91" t="s">
        <v>3423</v>
      </c>
      <c r="C802" s="71"/>
      <c r="D802" s="72" t="s">
        <v>1497</v>
      </c>
      <c r="E802" s="71" t="s">
        <v>1859</v>
      </c>
      <c r="F802" s="71" t="s">
        <v>3034</v>
      </c>
      <c r="G802" s="72" t="s">
        <v>3423</v>
      </c>
      <c r="H802" s="86"/>
      <c r="I802" s="71" t="s">
        <v>1425</v>
      </c>
      <c r="J802" s="72" t="s">
        <v>170</v>
      </c>
      <c r="K802" s="71" t="s">
        <v>1821</v>
      </c>
      <c r="L802" s="77">
        <v>3796.5505617977524</v>
      </c>
      <c r="M802" s="75" t="s">
        <v>1303</v>
      </c>
      <c r="N802" s="76" t="s">
        <v>1304</v>
      </c>
    </row>
    <row r="803" spans="2:14" x14ac:dyDescent="0.35">
      <c r="B803" s="91" t="s">
        <v>3424</v>
      </c>
      <c r="C803" s="71"/>
      <c r="D803" s="72" t="s">
        <v>1497</v>
      </c>
      <c r="E803" s="71" t="s">
        <v>1850</v>
      </c>
      <c r="F803" s="71" t="s">
        <v>4020</v>
      </c>
      <c r="G803" s="72" t="s">
        <v>3424</v>
      </c>
      <c r="H803" s="86"/>
      <c r="I803" s="71" t="s">
        <v>1423</v>
      </c>
      <c r="J803" s="72" t="s">
        <v>173</v>
      </c>
      <c r="K803" s="71" t="s">
        <v>1821</v>
      </c>
      <c r="L803" s="77">
        <v>75929.786516853928</v>
      </c>
      <c r="M803" s="78" t="s">
        <v>1302</v>
      </c>
      <c r="N803" s="79" t="s">
        <v>4090</v>
      </c>
    </row>
    <row r="804" spans="2:14" x14ac:dyDescent="0.35">
      <c r="B804" s="91" t="s">
        <v>3425</v>
      </c>
      <c r="C804" s="71"/>
      <c r="D804" s="72" t="s">
        <v>1497</v>
      </c>
      <c r="E804" s="71" t="s">
        <v>257</v>
      </c>
      <c r="F804" s="71" t="s">
        <v>2575</v>
      </c>
      <c r="G804" s="72" t="s">
        <v>3425</v>
      </c>
      <c r="H804" s="86"/>
      <c r="I804" s="71" t="s">
        <v>1424</v>
      </c>
      <c r="J804" s="72" t="s">
        <v>170</v>
      </c>
      <c r="K804" s="71" t="s">
        <v>1821</v>
      </c>
      <c r="L804" s="77">
        <v>830.49719101123583</v>
      </c>
      <c r="M804" s="78" t="s">
        <v>1302</v>
      </c>
      <c r="N804" s="76" t="s">
        <v>1304</v>
      </c>
    </row>
    <row r="805" spans="2:14" x14ac:dyDescent="0.35">
      <c r="B805" s="91" t="s">
        <v>3426</v>
      </c>
      <c r="C805" s="71"/>
      <c r="D805" s="72" t="s">
        <v>1497</v>
      </c>
      <c r="E805" s="71" t="s">
        <v>2306</v>
      </c>
      <c r="F805" s="71" t="s">
        <v>2578</v>
      </c>
      <c r="G805" s="72" t="s">
        <v>3426</v>
      </c>
      <c r="H805" s="86"/>
      <c r="I805" s="71" t="s">
        <v>1425</v>
      </c>
      <c r="J805" s="72" t="s">
        <v>170</v>
      </c>
      <c r="K805" s="71" t="s">
        <v>1821</v>
      </c>
      <c r="L805" s="77">
        <v>1898.2696629213483</v>
      </c>
      <c r="M805" s="75" t="s">
        <v>1303</v>
      </c>
      <c r="N805" s="76" t="s">
        <v>1304</v>
      </c>
    </row>
    <row r="806" spans="2:14" x14ac:dyDescent="0.35">
      <c r="B806" s="91" t="s">
        <v>3427</v>
      </c>
      <c r="C806" s="71"/>
      <c r="D806" s="72" t="s">
        <v>1497</v>
      </c>
      <c r="E806" s="71" t="s">
        <v>337</v>
      </c>
      <c r="F806" s="71" t="s">
        <v>3033</v>
      </c>
      <c r="G806" s="72" t="s">
        <v>3427</v>
      </c>
      <c r="H806" s="86"/>
      <c r="I806" s="71" t="s">
        <v>1424</v>
      </c>
      <c r="J806" s="72" t="s">
        <v>170</v>
      </c>
      <c r="K806" s="71" t="s">
        <v>1821</v>
      </c>
      <c r="L806" s="77">
        <v>2415.9550561797755</v>
      </c>
      <c r="M806" s="78" t="s">
        <v>1302</v>
      </c>
      <c r="N806" s="76" t="s">
        <v>1304</v>
      </c>
    </row>
    <row r="807" spans="2:14" x14ac:dyDescent="0.35">
      <c r="B807" s="91" t="s">
        <v>3428</v>
      </c>
      <c r="C807" s="71"/>
      <c r="D807" s="72" t="s">
        <v>1497</v>
      </c>
      <c r="E807" s="71" t="s">
        <v>272</v>
      </c>
      <c r="F807" s="71" t="s">
        <v>4023</v>
      </c>
      <c r="G807" s="72" t="s">
        <v>3428</v>
      </c>
      <c r="H807" s="86"/>
      <c r="I807" s="71" t="s">
        <v>1424</v>
      </c>
      <c r="J807" s="72" t="s">
        <v>170</v>
      </c>
      <c r="K807" s="71" t="s">
        <v>1821</v>
      </c>
      <c r="L807" s="77">
        <v>773.11235955056179</v>
      </c>
      <c r="M807" s="78" t="s">
        <v>1302</v>
      </c>
      <c r="N807" s="76" t="s">
        <v>1304</v>
      </c>
    </row>
    <row r="808" spans="2:14" x14ac:dyDescent="0.35">
      <c r="B808" s="91" t="s">
        <v>3429</v>
      </c>
      <c r="C808" s="71"/>
      <c r="D808" s="72" t="s">
        <v>1497</v>
      </c>
      <c r="E808" s="71" t="s">
        <v>257</v>
      </c>
      <c r="F808" s="71" t="s">
        <v>2575</v>
      </c>
      <c r="G808" s="72" t="s">
        <v>3429</v>
      </c>
      <c r="H808" s="86"/>
      <c r="I808" s="71" t="s">
        <v>1423</v>
      </c>
      <c r="J808" s="72" t="s">
        <v>173</v>
      </c>
      <c r="K808" s="71" t="s">
        <v>1821</v>
      </c>
      <c r="L808" s="77">
        <v>9491.3707865168526</v>
      </c>
      <c r="M808" s="78" t="s">
        <v>1302</v>
      </c>
      <c r="N808" s="79" t="s">
        <v>4090</v>
      </c>
    </row>
    <row r="809" spans="2:14" x14ac:dyDescent="0.35">
      <c r="B809" s="91" t="s">
        <v>3430</v>
      </c>
      <c r="C809" s="71"/>
      <c r="D809" s="72" t="s">
        <v>1497</v>
      </c>
      <c r="E809" s="71" t="s">
        <v>1861</v>
      </c>
      <c r="F809" s="71" t="s">
        <v>2577</v>
      </c>
      <c r="G809" s="72" t="s">
        <v>3430</v>
      </c>
      <c r="H809" s="86"/>
      <c r="I809" s="71" t="s">
        <v>1424</v>
      </c>
      <c r="J809" s="72" t="s">
        <v>170</v>
      </c>
      <c r="K809" s="71" t="s">
        <v>1821</v>
      </c>
      <c r="L809" s="77">
        <v>1207.9307116104869</v>
      </c>
      <c r="M809" s="78" t="s">
        <v>1302</v>
      </c>
      <c r="N809" s="76" t="s">
        <v>1304</v>
      </c>
    </row>
    <row r="810" spans="2:14" x14ac:dyDescent="0.35">
      <c r="B810" s="91" t="s">
        <v>3431</v>
      </c>
      <c r="C810" s="71"/>
      <c r="D810" s="72" t="s">
        <v>1497</v>
      </c>
      <c r="E810" s="71" t="s">
        <v>277</v>
      </c>
      <c r="F810" s="71" t="s">
        <v>4021</v>
      </c>
      <c r="G810" s="72" t="s">
        <v>3431</v>
      </c>
      <c r="H810" s="86"/>
      <c r="I810" s="71" t="s">
        <v>1423</v>
      </c>
      <c r="J810" s="72" t="s">
        <v>173</v>
      </c>
      <c r="K810" s="71" t="s">
        <v>1821</v>
      </c>
      <c r="L810" s="77">
        <v>46938.483146067418</v>
      </c>
      <c r="M810" s="78" t="s">
        <v>1302</v>
      </c>
      <c r="N810" s="79" t="s">
        <v>4090</v>
      </c>
    </row>
    <row r="811" spans="2:14" x14ac:dyDescent="0.35">
      <c r="B811" s="91" t="s">
        <v>3432</v>
      </c>
      <c r="C811" s="71"/>
      <c r="D811" s="72" t="s">
        <v>1497</v>
      </c>
      <c r="E811" s="71" t="s">
        <v>1890</v>
      </c>
      <c r="F811" s="71" t="s">
        <v>2579</v>
      </c>
      <c r="G811" s="72" t="s">
        <v>3432</v>
      </c>
      <c r="H811" s="86"/>
      <c r="I811" s="71" t="s">
        <v>1424</v>
      </c>
      <c r="J811" s="72" t="s">
        <v>170</v>
      </c>
      <c r="K811" s="71" t="s">
        <v>1821</v>
      </c>
      <c r="L811" s="77">
        <v>2415.9550561797755</v>
      </c>
      <c r="M811" s="78" t="s">
        <v>1302</v>
      </c>
      <c r="N811" s="76" t="s">
        <v>1304</v>
      </c>
    </row>
    <row r="812" spans="2:14" x14ac:dyDescent="0.35">
      <c r="B812" s="91" t="s">
        <v>3433</v>
      </c>
      <c r="C812" s="71"/>
      <c r="D812" s="72" t="s">
        <v>1497</v>
      </c>
      <c r="E812" s="71" t="s">
        <v>1888</v>
      </c>
      <c r="F812" s="71" t="s">
        <v>2580</v>
      </c>
      <c r="G812" s="72" t="s">
        <v>3433</v>
      </c>
      <c r="H812" s="86"/>
      <c r="I812" s="71" t="s">
        <v>1423</v>
      </c>
      <c r="J812" s="72" t="s">
        <v>173</v>
      </c>
      <c r="K812" s="71" t="s">
        <v>1821</v>
      </c>
      <c r="L812" s="77">
        <v>37965.494382022473</v>
      </c>
      <c r="M812" s="78" t="s">
        <v>1302</v>
      </c>
      <c r="N812" s="79" t="s">
        <v>4090</v>
      </c>
    </row>
    <row r="813" spans="2:14" x14ac:dyDescent="0.35">
      <c r="B813" s="91" t="s">
        <v>3434</v>
      </c>
      <c r="C813" s="71"/>
      <c r="D813" s="72" t="s">
        <v>1497</v>
      </c>
      <c r="E813" s="71" t="s">
        <v>1666</v>
      </c>
      <c r="F813" s="71" t="s">
        <v>4024</v>
      </c>
      <c r="G813" s="72" t="s">
        <v>3434</v>
      </c>
      <c r="H813" s="86"/>
      <c r="I813" s="71" t="s">
        <v>1425</v>
      </c>
      <c r="J813" s="72" t="s">
        <v>170</v>
      </c>
      <c r="K813" s="71" t="s">
        <v>1821</v>
      </c>
      <c r="L813" s="77">
        <v>5522.1910112359546</v>
      </c>
      <c r="M813" s="75" t="s">
        <v>1303</v>
      </c>
      <c r="N813" s="76" t="s">
        <v>1304</v>
      </c>
    </row>
    <row r="814" spans="2:14" x14ac:dyDescent="0.35">
      <c r="B814" s="91" t="s">
        <v>3435</v>
      </c>
      <c r="C814" s="71"/>
      <c r="D814" s="72" t="s">
        <v>1497</v>
      </c>
      <c r="E814" s="71" t="s">
        <v>282</v>
      </c>
      <c r="F814" s="71" t="s">
        <v>4022</v>
      </c>
      <c r="G814" s="72" t="s">
        <v>3435</v>
      </c>
      <c r="H814" s="86"/>
      <c r="I814" s="71" t="s">
        <v>1423</v>
      </c>
      <c r="J814" s="72" t="s">
        <v>173</v>
      </c>
      <c r="K814" s="71" t="s">
        <v>1821</v>
      </c>
      <c r="L814" s="77">
        <v>6903.0337078651683</v>
      </c>
      <c r="M814" s="78" t="s">
        <v>1302</v>
      </c>
      <c r="N814" s="79" t="s">
        <v>4090</v>
      </c>
    </row>
    <row r="815" spans="2:14" x14ac:dyDescent="0.35">
      <c r="B815" s="91" t="s">
        <v>3436</v>
      </c>
      <c r="C815" s="71"/>
      <c r="D815" s="72" t="s">
        <v>1497</v>
      </c>
      <c r="E815" s="71" t="s">
        <v>2306</v>
      </c>
      <c r="F815" s="71" t="s">
        <v>2578</v>
      </c>
      <c r="G815" s="72" t="s">
        <v>3436</v>
      </c>
      <c r="H815" s="86"/>
      <c r="I815" s="71" t="s">
        <v>1423</v>
      </c>
      <c r="J815" s="72" t="s">
        <v>173</v>
      </c>
      <c r="K815" s="71" t="s">
        <v>1821</v>
      </c>
      <c r="L815" s="77">
        <v>18982.752808988764</v>
      </c>
      <c r="M815" s="78" t="s">
        <v>1302</v>
      </c>
      <c r="N815" s="79" t="s">
        <v>4090</v>
      </c>
    </row>
    <row r="816" spans="2:14" x14ac:dyDescent="0.35">
      <c r="B816" s="91" t="s">
        <v>3437</v>
      </c>
      <c r="C816" s="71"/>
      <c r="D816" s="72" t="s">
        <v>1497</v>
      </c>
      <c r="E816" s="71" t="s">
        <v>267</v>
      </c>
      <c r="F816" s="71" t="s">
        <v>2574</v>
      </c>
      <c r="G816" s="72" t="s">
        <v>3437</v>
      </c>
      <c r="H816" s="86"/>
      <c r="I816" s="71" t="s">
        <v>1425</v>
      </c>
      <c r="J816" s="72" t="s">
        <v>170</v>
      </c>
      <c r="K816" s="71" t="s">
        <v>1821</v>
      </c>
      <c r="L816" s="77">
        <v>6454.0786516853932</v>
      </c>
      <c r="M816" s="75" t="s">
        <v>1303</v>
      </c>
      <c r="N816" s="76" t="s">
        <v>1304</v>
      </c>
    </row>
    <row r="817" spans="2:14" x14ac:dyDescent="0.35">
      <c r="B817" s="91" t="s">
        <v>3438</v>
      </c>
      <c r="C817" s="71"/>
      <c r="D817" s="72" t="s">
        <v>1497</v>
      </c>
      <c r="E817" s="71" t="s">
        <v>1890</v>
      </c>
      <c r="F817" s="71" t="s">
        <v>2579</v>
      </c>
      <c r="G817" s="72" t="s">
        <v>3438</v>
      </c>
      <c r="H817" s="86"/>
      <c r="I817" s="71" t="s">
        <v>1425</v>
      </c>
      <c r="J817" s="72" t="s">
        <v>170</v>
      </c>
      <c r="K817" s="71" t="s">
        <v>1821</v>
      </c>
      <c r="L817" s="77">
        <v>2761.0898876404494</v>
      </c>
      <c r="M817" s="75" t="s">
        <v>1303</v>
      </c>
      <c r="N817" s="76" t="s">
        <v>1304</v>
      </c>
    </row>
    <row r="818" spans="2:14" x14ac:dyDescent="0.35">
      <c r="B818" s="91" t="s">
        <v>3439</v>
      </c>
      <c r="C818" s="71"/>
      <c r="D818" s="72" t="s">
        <v>1497</v>
      </c>
      <c r="E818" s="71" t="s">
        <v>2306</v>
      </c>
      <c r="F818" s="71" t="s">
        <v>2578</v>
      </c>
      <c r="G818" s="72" t="s">
        <v>3439</v>
      </c>
      <c r="H818" s="86"/>
      <c r="I818" s="71" t="s">
        <v>1424</v>
      </c>
      <c r="J818" s="72" t="s">
        <v>170</v>
      </c>
      <c r="K818" s="71" t="s">
        <v>1821</v>
      </c>
      <c r="L818" s="77">
        <v>1660.9934456928838</v>
      </c>
      <c r="M818" s="78" t="s">
        <v>1302</v>
      </c>
      <c r="N818" s="76" t="s">
        <v>1304</v>
      </c>
    </row>
    <row r="819" spans="2:14" x14ac:dyDescent="0.35">
      <c r="B819" s="91" t="s">
        <v>3440</v>
      </c>
      <c r="C819" s="71"/>
      <c r="D819" s="72" t="s">
        <v>1497</v>
      </c>
      <c r="E819" s="71" t="s">
        <v>277</v>
      </c>
      <c r="F819" s="71" t="s">
        <v>4021</v>
      </c>
      <c r="G819" s="72" t="s">
        <v>3440</v>
      </c>
      <c r="H819" s="86"/>
      <c r="I819" s="71" t="s">
        <v>1425</v>
      </c>
      <c r="J819" s="72" t="s">
        <v>170</v>
      </c>
      <c r="K819" s="71" t="s">
        <v>1821</v>
      </c>
      <c r="L819" s="77">
        <v>4693.8426966292136</v>
      </c>
      <c r="M819" s="75" t="s">
        <v>1303</v>
      </c>
      <c r="N819" s="76" t="s">
        <v>1304</v>
      </c>
    </row>
    <row r="820" spans="2:14" x14ac:dyDescent="0.35">
      <c r="B820" s="91" t="s">
        <v>3441</v>
      </c>
      <c r="C820" s="71"/>
      <c r="D820" s="72" t="s">
        <v>1497</v>
      </c>
      <c r="E820" s="71" t="s">
        <v>347</v>
      </c>
      <c r="F820" s="71" t="s">
        <v>3032</v>
      </c>
      <c r="G820" s="72" t="s">
        <v>3441</v>
      </c>
      <c r="H820" s="86"/>
      <c r="I820" s="71" t="s">
        <v>1425</v>
      </c>
      <c r="J820" s="72" t="s">
        <v>170</v>
      </c>
      <c r="K820" s="71" t="s">
        <v>1821</v>
      </c>
      <c r="L820" s="77">
        <v>5694.7078651685388</v>
      </c>
      <c r="M820" s="75" t="s">
        <v>1303</v>
      </c>
      <c r="N820" s="76" t="s">
        <v>1304</v>
      </c>
    </row>
    <row r="821" spans="2:14" x14ac:dyDescent="0.35">
      <c r="B821" s="91" t="s">
        <v>3442</v>
      </c>
      <c r="C821" s="71"/>
      <c r="D821" s="72" t="s">
        <v>1497</v>
      </c>
      <c r="E821" s="71" t="s">
        <v>352</v>
      </c>
      <c r="F821" s="71" t="s">
        <v>2576</v>
      </c>
      <c r="G821" s="72" t="s">
        <v>3442</v>
      </c>
      <c r="H821" s="86"/>
      <c r="I821" s="71" t="s">
        <v>1423</v>
      </c>
      <c r="J821" s="72" t="s">
        <v>173</v>
      </c>
      <c r="K821" s="71" t="s">
        <v>1821</v>
      </c>
      <c r="L821" s="77">
        <v>41415.808988764045</v>
      </c>
      <c r="M821" s="78" t="s">
        <v>1302</v>
      </c>
      <c r="N821" s="79" t="s">
        <v>4090</v>
      </c>
    </row>
    <row r="822" spans="2:14" x14ac:dyDescent="0.35">
      <c r="B822" s="91" t="s">
        <v>3443</v>
      </c>
      <c r="C822" s="71"/>
      <c r="D822" s="72" t="s">
        <v>1497</v>
      </c>
      <c r="E822" s="71" t="s">
        <v>267</v>
      </c>
      <c r="F822" s="71" t="s">
        <v>2574</v>
      </c>
      <c r="G822" s="72" t="s">
        <v>3443</v>
      </c>
      <c r="H822" s="86"/>
      <c r="I822" s="71" t="s">
        <v>1424</v>
      </c>
      <c r="J822" s="72" t="s">
        <v>170</v>
      </c>
      <c r="K822" s="71" t="s">
        <v>1821</v>
      </c>
      <c r="L822" s="77">
        <v>5647.324906367041</v>
      </c>
      <c r="M822" s="78" t="s">
        <v>1302</v>
      </c>
      <c r="N822" s="76" t="s">
        <v>1304</v>
      </c>
    </row>
    <row r="823" spans="2:14" x14ac:dyDescent="0.35">
      <c r="B823" s="91" t="s">
        <v>3444</v>
      </c>
      <c r="C823" s="71"/>
      <c r="D823" s="72" t="s">
        <v>1497</v>
      </c>
      <c r="E823" s="71" t="s">
        <v>1890</v>
      </c>
      <c r="F823" s="71" t="s">
        <v>2579</v>
      </c>
      <c r="G823" s="72" t="s">
        <v>3444</v>
      </c>
      <c r="H823" s="86"/>
      <c r="I823" s="71" t="s">
        <v>1423</v>
      </c>
      <c r="J823" s="72" t="s">
        <v>173</v>
      </c>
      <c r="K823" s="71" t="s">
        <v>1821</v>
      </c>
      <c r="L823" s="77">
        <v>27610.932584269663</v>
      </c>
      <c r="M823" s="78" t="s">
        <v>1302</v>
      </c>
      <c r="N823" s="79" t="s">
        <v>4090</v>
      </c>
    </row>
    <row r="824" spans="2:14" x14ac:dyDescent="0.35">
      <c r="B824" s="91" t="s">
        <v>3445</v>
      </c>
      <c r="C824" s="71"/>
      <c r="D824" s="72" t="s">
        <v>1497</v>
      </c>
      <c r="E824" s="71" t="s">
        <v>272</v>
      </c>
      <c r="F824" s="71" t="s">
        <v>4023</v>
      </c>
      <c r="G824" s="72" t="s">
        <v>3445</v>
      </c>
      <c r="H824" s="86"/>
      <c r="I824" s="71" t="s">
        <v>1423</v>
      </c>
      <c r="J824" s="72" t="s">
        <v>173</v>
      </c>
      <c r="K824" s="71" t="s">
        <v>1821</v>
      </c>
      <c r="L824" s="77">
        <v>8835.6179775280889</v>
      </c>
      <c r="M824" s="78" t="s">
        <v>1302</v>
      </c>
      <c r="N824" s="79" t="s">
        <v>4090</v>
      </c>
    </row>
    <row r="825" spans="2:14" x14ac:dyDescent="0.35">
      <c r="B825" s="91" t="s">
        <v>3446</v>
      </c>
      <c r="C825" s="71"/>
      <c r="D825" s="72" t="s">
        <v>1497</v>
      </c>
      <c r="E825" s="71" t="s">
        <v>282</v>
      </c>
      <c r="F825" s="71" t="s">
        <v>4022</v>
      </c>
      <c r="G825" s="72" t="s">
        <v>3446</v>
      </c>
      <c r="H825" s="86"/>
      <c r="I825" s="71" t="s">
        <v>1424</v>
      </c>
      <c r="J825" s="72" t="s">
        <v>170</v>
      </c>
      <c r="K825" s="71" t="s">
        <v>1821</v>
      </c>
      <c r="L825" s="77">
        <v>604.01217228464418</v>
      </c>
      <c r="M825" s="78" t="s">
        <v>1302</v>
      </c>
      <c r="N825" s="76" t="s">
        <v>1304</v>
      </c>
    </row>
    <row r="826" spans="2:14" x14ac:dyDescent="0.35">
      <c r="B826" s="91" t="s">
        <v>3447</v>
      </c>
      <c r="C826" s="71"/>
      <c r="D826" s="72" t="s">
        <v>1497</v>
      </c>
      <c r="E826" s="71" t="s">
        <v>1666</v>
      </c>
      <c r="F826" s="71" t="s">
        <v>4024</v>
      </c>
      <c r="G826" s="72" t="s">
        <v>3447</v>
      </c>
      <c r="H826" s="86"/>
      <c r="I826" s="71" t="s">
        <v>1423</v>
      </c>
      <c r="J826" s="72" t="s">
        <v>173</v>
      </c>
      <c r="K826" s="71" t="s">
        <v>1821</v>
      </c>
      <c r="L826" s="77">
        <v>55221.876404494382</v>
      </c>
      <c r="M826" s="78" t="s">
        <v>1302</v>
      </c>
      <c r="N826" s="79" t="s">
        <v>4090</v>
      </c>
    </row>
    <row r="827" spans="2:14" x14ac:dyDescent="0.35">
      <c r="B827" s="91" t="s">
        <v>3448</v>
      </c>
      <c r="C827" s="71"/>
      <c r="D827" s="72" t="s">
        <v>1497</v>
      </c>
      <c r="E827" s="71" t="s">
        <v>1666</v>
      </c>
      <c r="F827" s="71" t="s">
        <v>4024</v>
      </c>
      <c r="G827" s="72" t="s">
        <v>3448</v>
      </c>
      <c r="H827" s="86"/>
      <c r="I827" s="71" t="s">
        <v>1424</v>
      </c>
      <c r="J827" s="72" t="s">
        <v>170</v>
      </c>
      <c r="K827" s="71" t="s">
        <v>1821</v>
      </c>
      <c r="L827" s="77">
        <v>4831.9110486891377</v>
      </c>
      <c r="M827" s="78" t="s">
        <v>1302</v>
      </c>
      <c r="N827" s="76" t="s">
        <v>1304</v>
      </c>
    </row>
    <row r="828" spans="2:14" x14ac:dyDescent="0.35">
      <c r="B828" s="91" t="s">
        <v>3449</v>
      </c>
      <c r="C828" s="71"/>
      <c r="D828" s="72" t="s">
        <v>1497</v>
      </c>
      <c r="E828" s="71" t="s">
        <v>1859</v>
      </c>
      <c r="F828" s="71" t="s">
        <v>3034</v>
      </c>
      <c r="G828" s="72" t="s">
        <v>3449</v>
      </c>
      <c r="H828" s="86"/>
      <c r="I828" s="71" t="s">
        <v>1423</v>
      </c>
      <c r="J828" s="72" t="s">
        <v>173</v>
      </c>
      <c r="K828" s="71" t="s">
        <v>1821</v>
      </c>
      <c r="L828" s="77">
        <v>37965.494382022473</v>
      </c>
      <c r="M828" s="78" t="s">
        <v>1302</v>
      </c>
      <c r="N828" s="79" t="s">
        <v>4090</v>
      </c>
    </row>
    <row r="829" spans="2:14" x14ac:dyDescent="0.35">
      <c r="B829" s="91" t="s">
        <v>3450</v>
      </c>
      <c r="C829" s="71"/>
      <c r="D829" s="72" t="s">
        <v>1497</v>
      </c>
      <c r="E829" s="71" t="s">
        <v>302</v>
      </c>
      <c r="F829" s="71" t="s">
        <v>2573</v>
      </c>
      <c r="G829" s="72" t="s">
        <v>3450</v>
      </c>
      <c r="H829" s="86"/>
      <c r="I829" s="71" t="s">
        <v>1425</v>
      </c>
      <c r="J829" s="72" t="s">
        <v>170</v>
      </c>
      <c r="K829" s="71" t="s">
        <v>1821</v>
      </c>
      <c r="L829" s="77">
        <v>1214.8202247191011</v>
      </c>
      <c r="M829" s="75" t="s">
        <v>1303</v>
      </c>
      <c r="N829" s="76" t="s">
        <v>1304</v>
      </c>
    </row>
    <row r="830" spans="2:14" x14ac:dyDescent="0.35">
      <c r="B830" s="91" t="s">
        <v>3451</v>
      </c>
      <c r="C830" s="71"/>
      <c r="D830" s="72" t="s">
        <v>1497</v>
      </c>
      <c r="E830" s="71" t="s">
        <v>302</v>
      </c>
      <c r="F830" s="71" t="s">
        <v>2573</v>
      </c>
      <c r="G830" s="72" t="s">
        <v>3451</v>
      </c>
      <c r="H830" s="86"/>
      <c r="I830" s="71" t="s">
        <v>1423</v>
      </c>
      <c r="J830" s="72" t="s">
        <v>173</v>
      </c>
      <c r="K830" s="71" t="s">
        <v>1821</v>
      </c>
      <c r="L830" s="77">
        <v>12148.191011235955</v>
      </c>
      <c r="M830" s="78" t="s">
        <v>1302</v>
      </c>
      <c r="N830" s="79" t="s">
        <v>4090</v>
      </c>
    </row>
    <row r="831" spans="2:14" x14ac:dyDescent="0.35">
      <c r="B831" s="91" t="s">
        <v>3452</v>
      </c>
      <c r="C831" s="71"/>
      <c r="D831" s="72" t="s">
        <v>1497</v>
      </c>
      <c r="E831" s="71" t="s">
        <v>1888</v>
      </c>
      <c r="F831" s="71" t="s">
        <v>2580</v>
      </c>
      <c r="G831" s="72" t="s">
        <v>3452</v>
      </c>
      <c r="H831" s="86"/>
      <c r="I831" s="71" t="s">
        <v>1424</v>
      </c>
      <c r="J831" s="72" t="s">
        <v>170</v>
      </c>
      <c r="K831" s="71" t="s">
        <v>1821</v>
      </c>
      <c r="L831" s="77">
        <v>3321.9868913857676</v>
      </c>
      <c r="M831" s="78" t="s">
        <v>1302</v>
      </c>
      <c r="N831" s="76" t="s">
        <v>1304</v>
      </c>
    </row>
    <row r="832" spans="2:14" x14ac:dyDescent="0.35">
      <c r="B832" s="91" t="s">
        <v>3453</v>
      </c>
      <c r="C832" s="71"/>
      <c r="D832" s="72" t="s">
        <v>1185</v>
      </c>
      <c r="E832" s="71" t="s">
        <v>1850</v>
      </c>
      <c r="F832" s="71" t="s">
        <v>1851</v>
      </c>
      <c r="G832" s="72" t="s">
        <v>3453</v>
      </c>
      <c r="H832" s="86"/>
      <c r="I832" s="71" t="s">
        <v>1424</v>
      </c>
      <c r="J832" s="72" t="s">
        <v>170</v>
      </c>
      <c r="K832" s="71" t="s">
        <v>1821</v>
      </c>
      <c r="L832" s="77">
        <v>66.453183520599254</v>
      </c>
      <c r="M832" s="78" t="s">
        <v>1302</v>
      </c>
      <c r="N832" s="76" t="s">
        <v>1304</v>
      </c>
    </row>
    <row r="833" spans="2:14" x14ac:dyDescent="0.35">
      <c r="B833" s="91" t="s">
        <v>3454</v>
      </c>
      <c r="C833" s="71"/>
      <c r="D833" s="72" t="s">
        <v>1185</v>
      </c>
      <c r="E833" s="71" t="s">
        <v>4025</v>
      </c>
      <c r="F833" s="71" t="s">
        <v>4026</v>
      </c>
      <c r="G833" s="72" t="s">
        <v>3454</v>
      </c>
      <c r="H833" s="86"/>
      <c r="I833" s="71" t="s">
        <v>1425</v>
      </c>
      <c r="J833" s="72" t="s">
        <v>170</v>
      </c>
      <c r="K833" s="71" t="s">
        <v>1821</v>
      </c>
      <c r="L833" s="77">
        <v>441.71910112359552</v>
      </c>
      <c r="M833" s="75" t="s">
        <v>1303</v>
      </c>
      <c r="N833" s="76" t="s">
        <v>1304</v>
      </c>
    </row>
    <row r="834" spans="2:14" x14ac:dyDescent="0.35">
      <c r="B834" s="91" t="s">
        <v>3455</v>
      </c>
      <c r="C834" s="71"/>
      <c r="D834" s="72" t="s">
        <v>1185</v>
      </c>
      <c r="E834" s="71" t="s">
        <v>1854</v>
      </c>
      <c r="F834" s="71" t="s">
        <v>1855</v>
      </c>
      <c r="G834" s="72" t="s">
        <v>3455</v>
      </c>
      <c r="H834" s="86"/>
      <c r="I834" s="71" t="s">
        <v>1425</v>
      </c>
      <c r="J834" s="72" t="s">
        <v>170</v>
      </c>
      <c r="K834" s="71" t="s">
        <v>1821</v>
      </c>
      <c r="L834" s="77">
        <v>398.68539325842693</v>
      </c>
      <c r="M834" s="75" t="s">
        <v>1303</v>
      </c>
      <c r="N834" s="76" t="s">
        <v>1304</v>
      </c>
    </row>
    <row r="835" spans="2:14" x14ac:dyDescent="0.35">
      <c r="B835" s="91" t="s">
        <v>3456</v>
      </c>
      <c r="C835" s="71"/>
      <c r="D835" s="72" t="s">
        <v>1185</v>
      </c>
      <c r="E835" s="71" t="s">
        <v>4027</v>
      </c>
      <c r="F835" s="71" t="s">
        <v>4028</v>
      </c>
      <c r="G835" s="72" t="s">
        <v>3456</v>
      </c>
      <c r="H835" s="86"/>
      <c r="I835" s="71" t="s">
        <v>1425</v>
      </c>
      <c r="J835" s="72" t="s">
        <v>170</v>
      </c>
      <c r="K835" s="71" t="s">
        <v>1821</v>
      </c>
      <c r="L835" s="77">
        <v>607.48314606741565</v>
      </c>
      <c r="M835" s="75" t="s">
        <v>1303</v>
      </c>
      <c r="N835" s="76" t="s">
        <v>1304</v>
      </c>
    </row>
    <row r="836" spans="2:14" x14ac:dyDescent="0.35">
      <c r="B836" s="91" t="s">
        <v>3457</v>
      </c>
      <c r="C836" s="71"/>
      <c r="D836" s="72" t="s">
        <v>1185</v>
      </c>
      <c r="E836" s="71" t="s">
        <v>1890</v>
      </c>
      <c r="F836" s="71" t="s">
        <v>2293</v>
      </c>
      <c r="G836" s="72" t="s">
        <v>3457</v>
      </c>
      <c r="H836" s="86"/>
      <c r="I836" s="71" t="s">
        <v>1425</v>
      </c>
      <c r="J836" s="72" t="s">
        <v>170</v>
      </c>
      <c r="K836" s="71" t="s">
        <v>1821</v>
      </c>
      <c r="L836" s="77">
        <v>289.9438202247191</v>
      </c>
      <c r="M836" s="75" t="s">
        <v>1303</v>
      </c>
      <c r="N836" s="76" t="s">
        <v>1304</v>
      </c>
    </row>
    <row r="837" spans="2:14" x14ac:dyDescent="0.35">
      <c r="B837" s="91" t="s">
        <v>3458</v>
      </c>
      <c r="C837" s="71"/>
      <c r="D837" s="72" t="s">
        <v>1185</v>
      </c>
      <c r="E837" s="71" t="s">
        <v>1852</v>
      </c>
      <c r="F837" s="71" t="s">
        <v>1853</v>
      </c>
      <c r="G837" s="72" t="s">
        <v>3458</v>
      </c>
      <c r="H837" s="86"/>
      <c r="I837" s="71" t="s">
        <v>1425</v>
      </c>
      <c r="J837" s="72" t="s">
        <v>170</v>
      </c>
      <c r="K837" s="71" t="s">
        <v>1821</v>
      </c>
      <c r="L837" s="77">
        <v>55.213483146067418</v>
      </c>
      <c r="M837" s="75" t="s">
        <v>1303</v>
      </c>
      <c r="N837" s="76" t="s">
        <v>1304</v>
      </c>
    </row>
    <row r="838" spans="2:14" x14ac:dyDescent="0.35">
      <c r="B838" s="91" t="s">
        <v>3459</v>
      </c>
      <c r="C838" s="71"/>
      <c r="D838" s="72" t="s">
        <v>1185</v>
      </c>
      <c r="E838" s="71" t="s">
        <v>2294</v>
      </c>
      <c r="F838" s="71" t="s">
        <v>2782</v>
      </c>
      <c r="G838" s="72" t="s">
        <v>3459</v>
      </c>
      <c r="H838" s="86"/>
      <c r="I838" s="71" t="s">
        <v>1423</v>
      </c>
      <c r="J838" s="72" t="s">
        <v>173</v>
      </c>
      <c r="K838" s="71" t="s">
        <v>1821</v>
      </c>
      <c r="L838" s="77">
        <v>8283.4044943820227</v>
      </c>
      <c r="M838" s="78" t="s">
        <v>1302</v>
      </c>
      <c r="N838" s="79" t="s">
        <v>4090</v>
      </c>
    </row>
    <row r="839" spans="2:14" x14ac:dyDescent="0.35">
      <c r="B839" s="91" t="s">
        <v>3460</v>
      </c>
      <c r="C839" s="71"/>
      <c r="D839" s="72" t="s">
        <v>1185</v>
      </c>
      <c r="E839" s="71" t="s">
        <v>4025</v>
      </c>
      <c r="F839" s="71" t="s">
        <v>4026</v>
      </c>
      <c r="G839" s="72" t="s">
        <v>3460</v>
      </c>
      <c r="H839" s="86"/>
      <c r="I839" s="71" t="s">
        <v>1423</v>
      </c>
      <c r="J839" s="72" t="s">
        <v>173</v>
      </c>
      <c r="K839" s="71" t="s">
        <v>1821</v>
      </c>
      <c r="L839" s="77">
        <v>4417.1797752808989</v>
      </c>
      <c r="M839" s="78" t="s">
        <v>1302</v>
      </c>
      <c r="N839" s="79" t="s">
        <v>4090</v>
      </c>
    </row>
    <row r="840" spans="2:14" x14ac:dyDescent="0.35">
      <c r="B840" s="91" t="s">
        <v>3461</v>
      </c>
      <c r="C840" s="71"/>
      <c r="D840" s="72" t="s">
        <v>1185</v>
      </c>
      <c r="E840" s="71" t="s">
        <v>2294</v>
      </c>
      <c r="F840" s="71" t="s">
        <v>2782</v>
      </c>
      <c r="G840" s="72" t="s">
        <v>3461</v>
      </c>
      <c r="H840" s="86"/>
      <c r="I840" s="71" t="s">
        <v>1425</v>
      </c>
      <c r="J840" s="72" t="s">
        <v>170</v>
      </c>
      <c r="K840" s="71" t="s">
        <v>1821</v>
      </c>
      <c r="L840" s="77">
        <v>828.33707865168537</v>
      </c>
      <c r="M840" s="75" t="s">
        <v>1303</v>
      </c>
      <c r="N840" s="76" t="s">
        <v>1304</v>
      </c>
    </row>
    <row r="841" spans="2:14" x14ac:dyDescent="0.35">
      <c r="B841" s="91" t="s">
        <v>3462</v>
      </c>
      <c r="C841" s="71"/>
      <c r="D841" s="72" t="s">
        <v>1185</v>
      </c>
      <c r="E841" s="71" t="s">
        <v>4025</v>
      </c>
      <c r="F841" s="71" t="s">
        <v>4026</v>
      </c>
      <c r="G841" s="72" t="s">
        <v>3462</v>
      </c>
      <c r="H841" s="86"/>
      <c r="I841" s="71" t="s">
        <v>1424</v>
      </c>
      <c r="J841" s="72" t="s">
        <v>170</v>
      </c>
      <c r="K841" s="71" t="s">
        <v>1821</v>
      </c>
      <c r="L841" s="77">
        <v>386.50280898876412</v>
      </c>
      <c r="M841" s="78" t="s">
        <v>1302</v>
      </c>
      <c r="N841" s="76" t="s">
        <v>1304</v>
      </c>
    </row>
    <row r="842" spans="2:14" x14ac:dyDescent="0.35">
      <c r="B842" s="91" t="s">
        <v>3463</v>
      </c>
      <c r="C842" s="71"/>
      <c r="D842" s="72" t="s">
        <v>1185</v>
      </c>
      <c r="E842" s="71" t="s">
        <v>4027</v>
      </c>
      <c r="F842" s="71" t="s">
        <v>4028</v>
      </c>
      <c r="G842" s="72" t="s">
        <v>3463</v>
      </c>
      <c r="H842" s="86"/>
      <c r="I842" s="71" t="s">
        <v>1424</v>
      </c>
      <c r="J842" s="72" t="s">
        <v>170</v>
      </c>
      <c r="K842" s="71" t="s">
        <v>1821</v>
      </c>
      <c r="L842" s="77">
        <v>531.5449438202246</v>
      </c>
      <c r="M842" s="78" t="s">
        <v>1302</v>
      </c>
      <c r="N842" s="76" t="s">
        <v>1304</v>
      </c>
    </row>
    <row r="843" spans="2:14" x14ac:dyDescent="0.35">
      <c r="B843" s="91" t="s">
        <v>3464</v>
      </c>
      <c r="C843" s="71"/>
      <c r="D843" s="72" t="s">
        <v>1185</v>
      </c>
      <c r="E843" s="71" t="s">
        <v>1890</v>
      </c>
      <c r="F843" s="71" t="s">
        <v>2293</v>
      </c>
      <c r="G843" s="72" t="s">
        <v>3464</v>
      </c>
      <c r="H843" s="86"/>
      <c r="I843" s="71" t="s">
        <v>1424</v>
      </c>
      <c r="J843" s="72" t="s">
        <v>170</v>
      </c>
      <c r="K843" s="71" t="s">
        <v>1821</v>
      </c>
      <c r="L843" s="77">
        <v>253.69007490636702</v>
      </c>
      <c r="M843" s="78" t="s">
        <v>1302</v>
      </c>
      <c r="N843" s="76" t="s">
        <v>1304</v>
      </c>
    </row>
    <row r="844" spans="2:14" x14ac:dyDescent="0.35">
      <c r="B844" s="91" t="s">
        <v>3465</v>
      </c>
      <c r="C844" s="71"/>
      <c r="D844" s="72" t="s">
        <v>1185</v>
      </c>
      <c r="E844" s="71" t="s">
        <v>1854</v>
      </c>
      <c r="F844" s="71" t="s">
        <v>1855</v>
      </c>
      <c r="G844" s="72" t="s">
        <v>3465</v>
      </c>
      <c r="H844" s="86"/>
      <c r="I844" s="71" t="s">
        <v>1423</v>
      </c>
      <c r="J844" s="72" t="s">
        <v>173</v>
      </c>
      <c r="K844" s="71" t="s">
        <v>1821</v>
      </c>
      <c r="L844" s="77">
        <v>3986.7865168539324</v>
      </c>
      <c r="M844" s="78" t="s">
        <v>1302</v>
      </c>
      <c r="N844" s="79" t="s">
        <v>4090</v>
      </c>
    </row>
    <row r="845" spans="2:14" x14ac:dyDescent="0.35">
      <c r="B845" s="91" t="s">
        <v>3466</v>
      </c>
      <c r="C845" s="71"/>
      <c r="D845" s="72" t="s">
        <v>1185</v>
      </c>
      <c r="E845" s="71" t="s">
        <v>1850</v>
      </c>
      <c r="F845" s="71" t="s">
        <v>1851</v>
      </c>
      <c r="G845" s="72" t="s">
        <v>3466</v>
      </c>
      <c r="H845" s="86"/>
      <c r="I845" s="71" t="s">
        <v>1423</v>
      </c>
      <c r="J845" s="72" t="s">
        <v>173</v>
      </c>
      <c r="K845" s="71" t="s">
        <v>1821</v>
      </c>
      <c r="L845" s="77">
        <v>759.50561797752812</v>
      </c>
      <c r="M845" s="78" t="s">
        <v>1302</v>
      </c>
      <c r="N845" s="79" t="s">
        <v>4090</v>
      </c>
    </row>
    <row r="846" spans="2:14" x14ac:dyDescent="0.35">
      <c r="B846" s="91" t="s">
        <v>3467</v>
      </c>
      <c r="C846" s="71"/>
      <c r="D846" s="72" t="s">
        <v>1185</v>
      </c>
      <c r="E846" s="71" t="s">
        <v>2295</v>
      </c>
      <c r="F846" s="71" t="s">
        <v>2783</v>
      </c>
      <c r="G846" s="72" t="s">
        <v>3467</v>
      </c>
      <c r="H846" s="86"/>
      <c r="I846" s="71" t="s">
        <v>1425</v>
      </c>
      <c r="J846" s="72" t="s">
        <v>170</v>
      </c>
      <c r="K846" s="71" t="s">
        <v>1821</v>
      </c>
      <c r="L846" s="77">
        <v>1104.4157303370787</v>
      </c>
      <c r="M846" s="75" t="s">
        <v>1303</v>
      </c>
      <c r="N846" s="76" t="s">
        <v>1304</v>
      </c>
    </row>
    <row r="847" spans="2:14" x14ac:dyDescent="0.35">
      <c r="B847" s="91" t="s">
        <v>3468</v>
      </c>
      <c r="C847" s="71"/>
      <c r="D847" s="72" t="s">
        <v>1185</v>
      </c>
      <c r="E847" s="71" t="s">
        <v>4027</v>
      </c>
      <c r="F847" s="71" t="s">
        <v>4028</v>
      </c>
      <c r="G847" s="72" t="s">
        <v>3468</v>
      </c>
      <c r="H847" s="86"/>
      <c r="I847" s="71" t="s">
        <v>1423</v>
      </c>
      <c r="J847" s="72" t="s">
        <v>173</v>
      </c>
      <c r="K847" s="71" t="s">
        <v>1821</v>
      </c>
      <c r="L847" s="77">
        <v>6074.8202247191011</v>
      </c>
      <c r="M847" s="78" t="s">
        <v>1302</v>
      </c>
      <c r="N847" s="79" t="s">
        <v>4090</v>
      </c>
    </row>
    <row r="848" spans="2:14" x14ac:dyDescent="0.35">
      <c r="B848" s="91" t="s">
        <v>3469</v>
      </c>
      <c r="C848" s="71"/>
      <c r="D848" s="72" t="s">
        <v>1185</v>
      </c>
      <c r="E848" s="71" t="s">
        <v>2295</v>
      </c>
      <c r="F848" s="71" t="s">
        <v>2783</v>
      </c>
      <c r="G848" s="72" t="s">
        <v>3469</v>
      </c>
      <c r="H848" s="86"/>
      <c r="I848" s="71" t="s">
        <v>1424</v>
      </c>
      <c r="J848" s="72" t="s">
        <v>170</v>
      </c>
      <c r="K848" s="71" t="s">
        <v>1821</v>
      </c>
      <c r="L848" s="77">
        <v>966.36329588014985</v>
      </c>
      <c r="M848" s="78" t="s">
        <v>1302</v>
      </c>
      <c r="N848" s="76" t="s">
        <v>1304</v>
      </c>
    </row>
    <row r="849" spans="2:14" x14ac:dyDescent="0.35">
      <c r="B849" s="91" t="s">
        <v>3470</v>
      </c>
      <c r="C849" s="71"/>
      <c r="D849" s="72" t="s">
        <v>1185</v>
      </c>
      <c r="E849" s="71" t="s">
        <v>1852</v>
      </c>
      <c r="F849" s="71" t="s">
        <v>1853</v>
      </c>
      <c r="G849" s="72" t="s">
        <v>3470</v>
      </c>
      <c r="H849" s="86"/>
      <c r="I849" s="71" t="s">
        <v>1423</v>
      </c>
      <c r="J849" s="72" t="s">
        <v>173</v>
      </c>
      <c r="K849" s="71" t="s">
        <v>1821</v>
      </c>
      <c r="L849" s="77">
        <v>552.14606741573039</v>
      </c>
      <c r="M849" s="78" t="s">
        <v>1302</v>
      </c>
      <c r="N849" s="79" t="s">
        <v>4090</v>
      </c>
    </row>
    <row r="850" spans="2:14" x14ac:dyDescent="0.35">
      <c r="B850" s="91" t="s">
        <v>3471</v>
      </c>
      <c r="C850" s="71"/>
      <c r="D850" s="72" t="s">
        <v>1185</v>
      </c>
      <c r="E850" s="71" t="s">
        <v>2295</v>
      </c>
      <c r="F850" s="71" t="s">
        <v>2783</v>
      </c>
      <c r="G850" s="72" t="s">
        <v>3471</v>
      </c>
      <c r="H850" s="86"/>
      <c r="I850" s="71" t="s">
        <v>1423</v>
      </c>
      <c r="J850" s="72" t="s">
        <v>173</v>
      </c>
      <c r="K850" s="71" t="s">
        <v>1821</v>
      </c>
      <c r="L850" s="77">
        <v>11044.134831460675</v>
      </c>
      <c r="M850" s="78" t="s">
        <v>1302</v>
      </c>
      <c r="N850" s="79" t="s">
        <v>4090</v>
      </c>
    </row>
    <row r="851" spans="2:14" x14ac:dyDescent="0.35">
      <c r="B851" s="91" t="s">
        <v>3472</v>
      </c>
      <c r="C851" s="71"/>
      <c r="D851" s="72" t="s">
        <v>1185</v>
      </c>
      <c r="E851" s="71" t="s">
        <v>1850</v>
      </c>
      <c r="F851" s="71" t="s">
        <v>1851</v>
      </c>
      <c r="G851" s="72" t="s">
        <v>3472</v>
      </c>
      <c r="H851" s="86"/>
      <c r="I851" s="71" t="s">
        <v>1425</v>
      </c>
      <c r="J851" s="72" t="s">
        <v>170</v>
      </c>
      <c r="K851" s="71" t="s">
        <v>1821</v>
      </c>
      <c r="L851" s="77">
        <v>75.943820224719104</v>
      </c>
      <c r="M851" s="75" t="s">
        <v>1303</v>
      </c>
      <c r="N851" s="76" t="s">
        <v>1304</v>
      </c>
    </row>
    <row r="852" spans="2:14" x14ac:dyDescent="0.35">
      <c r="B852" s="91" t="s">
        <v>3473</v>
      </c>
      <c r="C852" s="71"/>
      <c r="D852" s="72" t="s">
        <v>1185</v>
      </c>
      <c r="E852" s="71" t="s">
        <v>1854</v>
      </c>
      <c r="F852" s="71" t="s">
        <v>1855</v>
      </c>
      <c r="G852" s="72" t="s">
        <v>3473</v>
      </c>
      <c r="H852" s="86"/>
      <c r="I852" s="71" t="s">
        <v>1424</v>
      </c>
      <c r="J852" s="72" t="s">
        <v>170</v>
      </c>
      <c r="K852" s="71" t="s">
        <v>1821</v>
      </c>
      <c r="L852" s="77">
        <v>348.84831460674155</v>
      </c>
      <c r="M852" s="78" t="s">
        <v>1302</v>
      </c>
      <c r="N852" s="76" t="s">
        <v>1304</v>
      </c>
    </row>
    <row r="853" spans="2:14" x14ac:dyDescent="0.35">
      <c r="B853" s="91" t="s">
        <v>3474</v>
      </c>
      <c r="C853" s="71"/>
      <c r="D853" s="72" t="s">
        <v>1185</v>
      </c>
      <c r="E853" s="71" t="s">
        <v>1890</v>
      </c>
      <c r="F853" s="71" t="s">
        <v>2293</v>
      </c>
      <c r="G853" s="72" t="s">
        <v>3474</v>
      </c>
      <c r="H853" s="86"/>
      <c r="I853" s="71" t="s">
        <v>1423</v>
      </c>
      <c r="J853" s="72" t="s">
        <v>173</v>
      </c>
      <c r="K853" s="71" t="s">
        <v>1821</v>
      </c>
      <c r="L853" s="77">
        <v>2899.370786516854</v>
      </c>
      <c r="M853" s="78" t="s">
        <v>1302</v>
      </c>
      <c r="N853" s="79" t="s">
        <v>4090</v>
      </c>
    </row>
    <row r="854" spans="2:14" x14ac:dyDescent="0.35">
      <c r="B854" s="91" t="s">
        <v>3475</v>
      </c>
      <c r="C854" s="71"/>
      <c r="D854" s="72" t="s">
        <v>1185</v>
      </c>
      <c r="E854" s="71" t="s">
        <v>1852</v>
      </c>
      <c r="F854" s="71" t="s">
        <v>1853</v>
      </c>
      <c r="G854" s="72" t="s">
        <v>3475</v>
      </c>
      <c r="H854" s="86"/>
      <c r="I854" s="71" t="s">
        <v>1424</v>
      </c>
      <c r="J854" s="72" t="s">
        <v>170</v>
      </c>
      <c r="K854" s="71" t="s">
        <v>1821</v>
      </c>
      <c r="L854" s="77">
        <v>48.316479400749067</v>
      </c>
      <c r="M854" s="78" t="s">
        <v>1302</v>
      </c>
      <c r="N854" s="76" t="s">
        <v>1304</v>
      </c>
    </row>
    <row r="855" spans="2:14" x14ac:dyDescent="0.35">
      <c r="B855" s="91" t="s">
        <v>3476</v>
      </c>
      <c r="C855" s="71"/>
      <c r="D855" s="72" t="s">
        <v>1185</v>
      </c>
      <c r="E855" s="71" t="s">
        <v>2294</v>
      </c>
      <c r="F855" s="71" t="s">
        <v>2782</v>
      </c>
      <c r="G855" s="72" t="s">
        <v>3476</v>
      </c>
      <c r="H855" s="86"/>
      <c r="I855" s="71" t="s">
        <v>1424</v>
      </c>
      <c r="J855" s="72" t="s">
        <v>170</v>
      </c>
      <c r="K855" s="71" t="s">
        <v>1821</v>
      </c>
      <c r="L855" s="77">
        <v>724.79588014981266</v>
      </c>
      <c r="M855" s="78" t="s">
        <v>1302</v>
      </c>
      <c r="N855" s="76" t="s">
        <v>1304</v>
      </c>
    </row>
    <row r="856" spans="2:14" x14ac:dyDescent="0.35">
      <c r="B856" s="91" t="s">
        <v>3477</v>
      </c>
      <c r="C856" s="71"/>
      <c r="D856" s="72" t="s">
        <v>3007</v>
      </c>
      <c r="E856" s="71" t="s">
        <v>16</v>
      </c>
      <c r="F856" s="71" t="s">
        <v>4029</v>
      </c>
      <c r="G856" s="72" t="s">
        <v>3477</v>
      </c>
      <c r="H856" s="86"/>
      <c r="I856" s="71" t="s">
        <v>1425</v>
      </c>
      <c r="J856" s="72" t="s">
        <v>170</v>
      </c>
      <c r="K856" s="71" t="s">
        <v>1821</v>
      </c>
      <c r="L856" s="77">
        <v>538.40449438202245</v>
      </c>
      <c r="M856" s="75" t="s">
        <v>1303</v>
      </c>
      <c r="N856" s="76" t="s">
        <v>1304</v>
      </c>
    </row>
    <row r="857" spans="2:14" x14ac:dyDescent="0.35">
      <c r="B857" s="91" t="s">
        <v>3478</v>
      </c>
      <c r="C857" s="71"/>
      <c r="D857" s="72" t="s">
        <v>3007</v>
      </c>
      <c r="E857" s="71" t="s">
        <v>36</v>
      </c>
      <c r="F857" s="71" t="s">
        <v>4030</v>
      </c>
      <c r="G857" s="72" t="s">
        <v>3478</v>
      </c>
      <c r="H857" s="86"/>
      <c r="I857" s="71" t="s">
        <v>1425</v>
      </c>
      <c r="J857" s="72" t="s">
        <v>170</v>
      </c>
      <c r="K857" s="71" t="s">
        <v>1821</v>
      </c>
      <c r="L857" s="77">
        <v>740.32584269662914</v>
      </c>
      <c r="M857" s="75" t="s">
        <v>1303</v>
      </c>
      <c r="N857" s="76" t="s">
        <v>1304</v>
      </c>
    </row>
    <row r="858" spans="2:14" x14ac:dyDescent="0.35">
      <c r="B858" s="91" t="s">
        <v>3479</v>
      </c>
      <c r="C858" s="71"/>
      <c r="D858" s="72" t="s">
        <v>3007</v>
      </c>
      <c r="E858" s="71" t="s">
        <v>36</v>
      </c>
      <c r="F858" s="71" t="s">
        <v>4030</v>
      </c>
      <c r="G858" s="72" t="s">
        <v>3479</v>
      </c>
      <c r="H858" s="86"/>
      <c r="I858" s="71" t="s">
        <v>1423</v>
      </c>
      <c r="J858" s="72" t="s">
        <v>173</v>
      </c>
      <c r="K858" s="71" t="s">
        <v>1821</v>
      </c>
      <c r="L858" s="77">
        <v>7403.348314606741</v>
      </c>
      <c r="M858" s="78" t="s">
        <v>1302</v>
      </c>
      <c r="N858" s="79" t="s">
        <v>4090</v>
      </c>
    </row>
    <row r="859" spans="2:14" x14ac:dyDescent="0.35">
      <c r="B859" s="91" t="s">
        <v>3480</v>
      </c>
      <c r="C859" s="71"/>
      <c r="D859" s="72" t="s">
        <v>3007</v>
      </c>
      <c r="E859" s="71" t="s">
        <v>16</v>
      </c>
      <c r="F859" s="71" t="s">
        <v>4029</v>
      </c>
      <c r="G859" s="72" t="s">
        <v>3480</v>
      </c>
      <c r="H859" s="86"/>
      <c r="I859" s="71" t="s">
        <v>1423</v>
      </c>
      <c r="J859" s="72" t="s">
        <v>173</v>
      </c>
      <c r="K859" s="71" t="s">
        <v>1821</v>
      </c>
      <c r="L859" s="77">
        <v>5384.0224719101116</v>
      </c>
      <c r="M859" s="78" t="s">
        <v>1302</v>
      </c>
      <c r="N859" s="79" t="s">
        <v>4090</v>
      </c>
    </row>
    <row r="860" spans="2:14" x14ac:dyDescent="0.35">
      <c r="B860" s="91" t="s">
        <v>3481</v>
      </c>
      <c r="C860" s="71"/>
      <c r="D860" s="72" t="s">
        <v>3007</v>
      </c>
      <c r="E860" s="71" t="s">
        <v>16</v>
      </c>
      <c r="F860" s="71" t="s">
        <v>4029</v>
      </c>
      <c r="G860" s="72" t="s">
        <v>3481</v>
      </c>
      <c r="H860" s="86"/>
      <c r="I860" s="71" t="s">
        <v>1424</v>
      </c>
      <c r="J860" s="72" t="s">
        <v>170</v>
      </c>
      <c r="K860" s="71" t="s">
        <v>1821</v>
      </c>
      <c r="L860" s="77">
        <v>471.10580524344567</v>
      </c>
      <c r="M860" s="78" t="s">
        <v>1302</v>
      </c>
      <c r="N860" s="76" t="s">
        <v>1304</v>
      </c>
    </row>
    <row r="861" spans="2:14" x14ac:dyDescent="0.35">
      <c r="B861" s="91" t="s">
        <v>3482</v>
      </c>
      <c r="C861" s="71"/>
      <c r="D861" s="72" t="s">
        <v>3007</v>
      </c>
      <c r="E861" s="71" t="s">
        <v>36</v>
      </c>
      <c r="F861" s="71" t="s">
        <v>4030</v>
      </c>
      <c r="G861" s="72" t="s">
        <v>3482</v>
      </c>
      <c r="H861" s="86"/>
      <c r="I861" s="71" t="s">
        <v>1424</v>
      </c>
      <c r="J861" s="72" t="s">
        <v>170</v>
      </c>
      <c r="K861" s="71" t="s">
        <v>1821</v>
      </c>
      <c r="L861" s="77">
        <v>647.7874531835206</v>
      </c>
      <c r="M861" s="78" t="s">
        <v>1302</v>
      </c>
      <c r="N861" s="76" t="s">
        <v>1304</v>
      </c>
    </row>
    <row r="862" spans="2:14" x14ac:dyDescent="0.35">
      <c r="B862" s="91" t="s">
        <v>3483</v>
      </c>
      <c r="C862" s="71"/>
      <c r="D862" s="72" t="s">
        <v>1190</v>
      </c>
      <c r="E862" s="71" t="s">
        <v>1859</v>
      </c>
      <c r="F862" s="71" t="s">
        <v>2296</v>
      </c>
      <c r="G862" s="72" t="s">
        <v>3483</v>
      </c>
      <c r="H862" s="86"/>
      <c r="I862" s="71" t="s">
        <v>1423</v>
      </c>
      <c r="J862" s="72" t="s">
        <v>173</v>
      </c>
      <c r="K862" s="71" t="s">
        <v>1821</v>
      </c>
      <c r="L862" s="77">
        <v>552.14606741573039</v>
      </c>
      <c r="M862" s="78" t="s">
        <v>1302</v>
      </c>
      <c r="N862" s="79" t="s">
        <v>4090</v>
      </c>
    </row>
    <row r="863" spans="2:14" x14ac:dyDescent="0.35">
      <c r="B863" s="91" t="s">
        <v>3484</v>
      </c>
      <c r="C863" s="71"/>
      <c r="D863" s="72" t="s">
        <v>1190</v>
      </c>
      <c r="E863" s="71" t="s">
        <v>247</v>
      </c>
      <c r="F863" s="71" t="s">
        <v>1857</v>
      </c>
      <c r="G863" s="72" t="s">
        <v>3484</v>
      </c>
      <c r="H863" s="86"/>
      <c r="I863" s="71" t="s">
        <v>1425</v>
      </c>
      <c r="J863" s="72" t="s">
        <v>170</v>
      </c>
      <c r="K863" s="71" t="s">
        <v>1821</v>
      </c>
      <c r="L863" s="77">
        <v>189.87640449438203</v>
      </c>
      <c r="M863" s="75" t="s">
        <v>1303</v>
      </c>
      <c r="N863" s="76" t="s">
        <v>1304</v>
      </c>
    </row>
    <row r="864" spans="2:14" x14ac:dyDescent="0.35">
      <c r="B864" s="91" t="s">
        <v>3485</v>
      </c>
      <c r="C864" s="71"/>
      <c r="D864" s="72" t="s">
        <v>1190</v>
      </c>
      <c r="E864" s="71" t="s">
        <v>342</v>
      </c>
      <c r="F864" s="71" t="s">
        <v>1856</v>
      </c>
      <c r="G864" s="72" t="s">
        <v>3485</v>
      </c>
      <c r="H864" s="86"/>
      <c r="I864" s="71" t="s">
        <v>1424</v>
      </c>
      <c r="J864" s="72" t="s">
        <v>170</v>
      </c>
      <c r="K864" s="71" t="s">
        <v>1821</v>
      </c>
      <c r="L864" s="77">
        <v>66.453183520599254</v>
      </c>
      <c r="M864" s="78" t="s">
        <v>1302</v>
      </c>
      <c r="N864" s="76" t="s">
        <v>1304</v>
      </c>
    </row>
    <row r="865" spans="2:14" x14ac:dyDescent="0.35">
      <c r="B865" s="91" t="s">
        <v>3486</v>
      </c>
      <c r="C865" s="71"/>
      <c r="D865" s="72" t="s">
        <v>1190</v>
      </c>
      <c r="E865" s="71" t="s">
        <v>247</v>
      </c>
      <c r="F865" s="71" t="s">
        <v>1857</v>
      </c>
      <c r="G865" s="72" t="s">
        <v>3486</v>
      </c>
      <c r="H865" s="86"/>
      <c r="I865" s="71" t="s">
        <v>1423</v>
      </c>
      <c r="J865" s="72" t="s">
        <v>173</v>
      </c>
      <c r="K865" s="71" t="s">
        <v>1821</v>
      </c>
      <c r="L865" s="77">
        <v>1898.7528089887642</v>
      </c>
      <c r="M865" s="78" t="s">
        <v>1302</v>
      </c>
      <c r="N865" s="79" t="s">
        <v>4090</v>
      </c>
    </row>
    <row r="866" spans="2:14" x14ac:dyDescent="0.35">
      <c r="B866" s="91" t="s">
        <v>3487</v>
      </c>
      <c r="C866" s="71"/>
      <c r="D866" s="72" t="s">
        <v>1190</v>
      </c>
      <c r="E866" s="71" t="s">
        <v>362</v>
      </c>
      <c r="F866" s="71" t="s">
        <v>1858</v>
      </c>
      <c r="G866" s="72" t="s">
        <v>3487</v>
      </c>
      <c r="H866" s="86"/>
      <c r="I866" s="71" t="s">
        <v>1423</v>
      </c>
      <c r="J866" s="72" t="s">
        <v>173</v>
      </c>
      <c r="K866" s="71" t="s">
        <v>1821</v>
      </c>
      <c r="L866" s="77">
        <v>1380.370786516854</v>
      </c>
      <c r="M866" s="78" t="s">
        <v>1302</v>
      </c>
      <c r="N866" s="79" t="s">
        <v>4090</v>
      </c>
    </row>
    <row r="867" spans="2:14" x14ac:dyDescent="0.35">
      <c r="B867" s="91" t="s">
        <v>3488</v>
      </c>
      <c r="C867" s="71"/>
      <c r="D867" s="72" t="s">
        <v>1190</v>
      </c>
      <c r="E867" s="71" t="s">
        <v>342</v>
      </c>
      <c r="F867" s="71" t="s">
        <v>1856</v>
      </c>
      <c r="G867" s="72" t="s">
        <v>3488</v>
      </c>
      <c r="H867" s="86"/>
      <c r="I867" s="71" t="s">
        <v>1423</v>
      </c>
      <c r="J867" s="72" t="s">
        <v>173</v>
      </c>
      <c r="K867" s="71" t="s">
        <v>1821</v>
      </c>
      <c r="L867" s="77">
        <v>759.50561797752812</v>
      </c>
      <c r="M867" s="78" t="s">
        <v>1302</v>
      </c>
      <c r="N867" s="79" t="s">
        <v>4090</v>
      </c>
    </row>
    <row r="868" spans="2:14" x14ac:dyDescent="0.35">
      <c r="B868" s="91" t="s">
        <v>3489</v>
      </c>
      <c r="C868" s="71"/>
      <c r="D868" s="72" t="s">
        <v>1190</v>
      </c>
      <c r="E868" s="71" t="s">
        <v>1859</v>
      </c>
      <c r="F868" s="71" t="s">
        <v>2296</v>
      </c>
      <c r="G868" s="72" t="s">
        <v>3489</v>
      </c>
      <c r="H868" s="86"/>
      <c r="I868" s="71" t="s">
        <v>1424</v>
      </c>
      <c r="J868" s="72" t="s">
        <v>170</v>
      </c>
      <c r="K868" s="71" t="s">
        <v>1821</v>
      </c>
      <c r="L868" s="77">
        <v>48.316479400749067</v>
      </c>
      <c r="M868" s="78" t="s">
        <v>1302</v>
      </c>
      <c r="N868" s="76" t="s">
        <v>1304</v>
      </c>
    </row>
    <row r="869" spans="2:14" x14ac:dyDescent="0.35">
      <c r="B869" s="91" t="s">
        <v>3490</v>
      </c>
      <c r="C869" s="71"/>
      <c r="D869" s="72" t="s">
        <v>1190</v>
      </c>
      <c r="E869" s="71" t="s">
        <v>342</v>
      </c>
      <c r="F869" s="71" t="s">
        <v>1856</v>
      </c>
      <c r="G869" s="72" t="s">
        <v>3490</v>
      </c>
      <c r="H869" s="86"/>
      <c r="I869" s="71" t="s">
        <v>1425</v>
      </c>
      <c r="J869" s="72" t="s">
        <v>170</v>
      </c>
      <c r="K869" s="71" t="s">
        <v>1821</v>
      </c>
      <c r="L869" s="77">
        <v>75.943820224719104</v>
      </c>
      <c r="M869" s="75" t="s">
        <v>1303</v>
      </c>
      <c r="N869" s="76" t="s">
        <v>1304</v>
      </c>
    </row>
    <row r="870" spans="2:14" x14ac:dyDescent="0.35">
      <c r="B870" s="91" t="s">
        <v>3491</v>
      </c>
      <c r="C870" s="71"/>
      <c r="D870" s="72" t="s">
        <v>1190</v>
      </c>
      <c r="E870" s="71" t="s">
        <v>1859</v>
      </c>
      <c r="F870" s="71" t="s">
        <v>2296</v>
      </c>
      <c r="G870" s="72" t="s">
        <v>3491</v>
      </c>
      <c r="H870" s="86"/>
      <c r="I870" s="71" t="s">
        <v>1425</v>
      </c>
      <c r="J870" s="72" t="s">
        <v>170</v>
      </c>
      <c r="K870" s="71" t="s">
        <v>1821</v>
      </c>
      <c r="L870" s="77">
        <v>55.213483146067418</v>
      </c>
      <c r="M870" s="75" t="s">
        <v>1303</v>
      </c>
      <c r="N870" s="76" t="s">
        <v>1304</v>
      </c>
    </row>
    <row r="871" spans="2:14" x14ac:dyDescent="0.35">
      <c r="B871" s="91" t="s">
        <v>3492</v>
      </c>
      <c r="C871" s="71"/>
      <c r="D871" s="72" t="s">
        <v>1190</v>
      </c>
      <c r="E871" s="71" t="s">
        <v>362</v>
      </c>
      <c r="F871" s="71" t="s">
        <v>1858</v>
      </c>
      <c r="G871" s="72" t="s">
        <v>3492</v>
      </c>
      <c r="H871" s="86"/>
      <c r="I871" s="71" t="s">
        <v>1424</v>
      </c>
      <c r="J871" s="72" t="s">
        <v>170</v>
      </c>
      <c r="K871" s="71" t="s">
        <v>1821</v>
      </c>
      <c r="L871" s="77">
        <v>120.78370786516854</v>
      </c>
      <c r="M871" s="78" t="s">
        <v>1302</v>
      </c>
      <c r="N871" s="76" t="s">
        <v>1304</v>
      </c>
    </row>
    <row r="872" spans="2:14" x14ac:dyDescent="0.35">
      <c r="B872" s="91" t="s">
        <v>3493</v>
      </c>
      <c r="C872" s="71"/>
      <c r="D872" s="72" t="s">
        <v>1190</v>
      </c>
      <c r="E872" s="71" t="s">
        <v>247</v>
      </c>
      <c r="F872" s="71" t="s">
        <v>1857</v>
      </c>
      <c r="G872" s="72" t="s">
        <v>3493</v>
      </c>
      <c r="H872" s="86"/>
      <c r="I872" s="71" t="s">
        <v>1424</v>
      </c>
      <c r="J872" s="72" t="s">
        <v>170</v>
      </c>
      <c r="K872" s="71" t="s">
        <v>1821</v>
      </c>
      <c r="L872" s="77">
        <v>166.13951310861421</v>
      </c>
      <c r="M872" s="78" t="s">
        <v>1302</v>
      </c>
      <c r="N872" s="76" t="s">
        <v>1304</v>
      </c>
    </row>
    <row r="873" spans="2:14" x14ac:dyDescent="0.35">
      <c r="B873" s="91" t="s">
        <v>3494</v>
      </c>
      <c r="C873" s="71"/>
      <c r="D873" s="72" t="s">
        <v>1190</v>
      </c>
      <c r="E873" s="71" t="s">
        <v>362</v>
      </c>
      <c r="F873" s="71" t="s">
        <v>1858</v>
      </c>
      <c r="G873" s="72" t="s">
        <v>3494</v>
      </c>
      <c r="H873" s="86"/>
      <c r="I873" s="71" t="s">
        <v>1425</v>
      </c>
      <c r="J873" s="72" t="s">
        <v>170</v>
      </c>
      <c r="K873" s="71" t="s">
        <v>1821</v>
      </c>
      <c r="L873" s="77">
        <v>138.03370786516854</v>
      </c>
      <c r="M873" s="75" t="s">
        <v>1303</v>
      </c>
      <c r="N873" s="76" t="s">
        <v>1304</v>
      </c>
    </row>
    <row r="874" spans="2:14" x14ac:dyDescent="0.35">
      <c r="B874" s="91" t="s">
        <v>3495</v>
      </c>
      <c r="C874" s="71"/>
      <c r="D874" s="72" t="s">
        <v>3008</v>
      </c>
      <c r="E874" s="71" t="s">
        <v>108</v>
      </c>
      <c r="F874" s="71" t="s">
        <v>4031</v>
      </c>
      <c r="G874" s="72" t="s">
        <v>3495</v>
      </c>
      <c r="H874" s="86"/>
      <c r="I874" s="71" t="s">
        <v>1424</v>
      </c>
      <c r="J874" s="72" t="s">
        <v>170</v>
      </c>
      <c r="K874" s="71" t="s">
        <v>1821</v>
      </c>
      <c r="L874" s="77">
        <v>241.56741573033707</v>
      </c>
      <c r="M874" s="78" t="s">
        <v>1302</v>
      </c>
      <c r="N874" s="76" t="s">
        <v>1304</v>
      </c>
    </row>
    <row r="875" spans="2:14" x14ac:dyDescent="0.35">
      <c r="B875" s="91" t="s">
        <v>3496</v>
      </c>
      <c r="C875" s="71"/>
      <c r="D875" s="72" t="s">
        <v>3008</v>
      </c>
      <c r="E875" s="71" t="s">
        <v>108</v>
      </c>
      <c r="F875" s="71" t="s">
        <v>4031</v>
      </c>
      <c r="G875" s="72" t="s">
        <v>3496</v>
      </c>
      <c r="H875" s="86"/>
      <c r="I875" s="71" t="s">
        <v>1425</v>
      </c>
      <c r="J875" s="72" t="s">
        <v>170</v>
      </c>
      <c r="K875" s="71" t="s">
        <v>1821</v>
      </c>
      <c r="L875" s="77">
        <v>276.06741573033707</v>
      </c>
      <c r="M875" s="75" t="s">
        <v>1303</v>
      </c>
      <c r="N875" s="76" t="s">
        <v>1304</v>
      </c>
    </row>
    <row r="876" spans="2:14" x14ac:dyDescent="0.35">
      <c r="B876" s="91" t="s">
        <v>3497</v>
      </c>
      <c r="C876" s="71"/>
      <c r="D876" s="72" t="s">
        <v>3008</v>
      </c>
      <c r="E876" s="71" t="s">
        <v>108</v>
      </c>
      <c r="F876" s="71" t="s">
        <v>4031</v>
      </c>
      <c r="G876" s="72" t="s">
        <v>3497</v>
      </c>
      <c r="H876" s="86"/>
      <c r="I876" s="71" t="s">
        <v>1423</v>
      </c>
      <c r="J876" s="72" t="s">
        <v>173</v>
      </c>
      <c r="K876" s="71" t="s">
        <v>1821</v>
      </c>
      <c r="L876" s="77">
        <v>2760.7415730337079</v>
      </c>
      <c r="M876" s="78" t="s">
        <v>1302</v>
      </c>
      <c r="N876" s="79" t="s">
        <v>4090</v>
      </c>
    </row>
    <row r="877" spans="2:14" x14ac:dyDescent="0.35">
      <c r="B877" s="91" t="s">
        <v>3498</v>
      </c>
      <c r="C877" s="71"/>
      <c r="D877" s="72" t="s">
        <v>2385</v>
      </c>
      <c r="E877" s="71" t="s">
        <v>33</v>
      </c>
      <c r="F877" s="71" t="s">
        <v>4032</v>
      </c>
      <c r="G877" s="72" t="s">
        <v>3498</v>
      </c>
      <c r="H877" s="86"/>
      <c r="I877" s="71" t="s">
        <v>1425</v>
      </c>
      <c r="J877" s="72" t="s">
        <v>170</v>
      </c>
      <c r="K877" s="71" t="s">
        <v>1821</v>
      </c>
      <c r="L877" s="77">
        <v>379.64044943820221</v>
      </c>
      <c r="M877" s="75" t="s">
        <v>1303</v>
      </c>
      <c r="N877" s="76" t="s">
        <v>1304</v>
      </c>
    </row>
    <row r="878" spans="2:14" x14ac:dyDescent="0.35">
      <c r="B878" s="91" t="s">
        <v>3499</v>
      </c>
      <c r="C878" s="71"/>
      <c r="D878" s="72" t="s">
        <v>2385</v>
      </c>
      <c r="E878" s="71" t="s">
        <v>33</v>
      </c>
      <c r="F878" s="71" t="s">
        <v>4032</v>
      </c>
      <c r="G878" s="72" t="s">
        <v>3499</v>
      </c>
      <c r="H878" s="86"/>
      <c r="I878" s="71" t="s">
        <v>1423</v>
      </c>
      <c r="J878" s="72" t="s">
        <v>173</v>
      </c>
      <c r="K878" s="71" t="s">
        <v>1821</v>
      </c>
      <c r="L878" s="77">
        <v>3796.3146067415728</v>
      </c>
      <c r="M878" s="78" t="s">
        <v>1302</v>
      </c>
      <c r="N878" s="79" t="s">
        <v>4090</v>
      </c>
    </row>
    <row r="879" spans="2:14" x14ac:dyDescent="0.35">
      <c r="B879" s="91" t="s">
        <v>3500</v>
      </c>
      <c r="C879" s="71"/>
      <c r="D879" s="72" t="s">
        <v>2385</v>
      </c>
      <c r="E879" s="71" t="s">
        <v>33</v>
      </c>
      <c r="F879" s="71" t="s">
        <v>4032</v>
      </c>
      <c r="G879" s="72" t="s">
        <v>3500</v>
      </c>
      <c r="H879" s="86"/>
      <c r="I879" s="71" t="s">
        <v>1424</v>
      </c>
      <c r="J879" s="72" t="s">
        <v>170</v>
      </c>
      <c r="K879" s="71" t="s">
        <v>1821</v>
      </c>
      <c r="L879" s="77">
        <v>332.17134831460675</v>
      </c>
      <c r="M879" s="78" t="s">
        <v>1302</v>
      </c>
      <c r="N879" s="76" t="s">
        <v>1304</v>
      </c>
    </row>
    <row r="880" spans="2:14" x14ac:dyDescent="0.35">
      <c r="B880" s="91" t="s">
        <v>3501</v>
      </c>
      <c r="C880" s="71"/>
      <c r="D880" s="72" t="s">
        <v>426</v>
      </c>
      <c r="E880" s="71" t="s">
        <v>33</v>
      </c>
      <c r="F880" s="71" t="s">
        <v>2297</v>
      </c>
      <c r="G880" s="72" t="s">
        <v>3501</v>
      </c>
      <c r="H880" s="86"/>
      <c r="I880" s="71" t="s">
        <v>1425</v>
      </c>
      <c r="J880" s="72" t="s">
        <v>170</v>
      </c>
      <c r="K880" s="71" t="s">
        <v>1821</v>
      </c>
      <c r="L880" s="77">
        <v>386.49438202247194</v>
      </c>
      <c r="M880" s="75" t="s">
        <v>1303</v>
      </c>
      <c r="N880" s="76" t="s">
        <v>1304</v>
      </c>
    </row>
    <row r="881" spans="2:14" x14ac:dyDescent="0.35">
      <c r="B881" s="91" t="s">
        <v>3502</v>
      </c>
      <c r="C881" s="71"/>
      <c r="D881" s="72" t="s">
        <v>426</v>
      </c>
      <c r="E881" s="71" t="s">
        <v>106</v>
      </c>
      <c r="F881" s="71" t="s">
        <v>2298</v>
      </c>
      <c r="G881" s="72" t="s">
        <v>3502</v>
      </c>
      <c r="H881" s="86"/>
      <c r="I881" s="71" t="s">
        <v>1424</v>
      </c>
      <c r="J881" s="72" t="s">
        <v>170</v>
      </c>
      <c r="K881" s="71" t="s">
        <v>1821</v>
      </c>
      <c r="L881" s="77">
        <v>253.71629213483143</v>
      </c>
      <c r="M881" s="78" t="s">
        <v>1302</v>
      </c>
      <c r="N881" s="76" t="s">
        <v>1304</v>
      </c>
    </row>
    <row r="882" spans="2:14" x14ac:dyDescent="0.35">
      <c r="B882" s="91" t="s">
        <v>3503</v>
      </c>
      <c r="C882" s="71"/>
      <c r="D882" s="72" t="s">
        <v>426</v>
      </c>
      <c r="E882" s="71" t="s">
        <v>106</v>
      </c>
      <c r="F882" s="71" t="s">
        <v>2298</v>
      </c>
      <c r="G882" s="72" t="s">
        <v>3503</v>
      </c>
      <c r="H882" s="86"/>
      <c r="I882" s="71" t="s">
        <v>1425</v>
      </c>
      <c r="J882" s="72" t="s">
        <v>170</v>
      </c>
      <c r="K882" s="71" t="s">
        <v>1821</v>
      </c>
      <c r="L882" s="77">
        <v>289.96629213483146</v>
      </c>
      <c r="M882" s="75" t="s">
        <v>1303</v>
      </c>
      <c r="N882" s="76" t="s">
        <v>1304</v>
      </c>
    </row>
    <row r="883" spans="2:14" x14ac:dyDescent="0.35">
      <c r="B883" s="91" t="s">
        <v>3504</v>
      </c>
      <c r="C883" s="71"/>
      <c r="D883" s="72" t="s">
        <v>426</v>
      </c>
      <c r="E883" s="71" t="s">
        <v>33</v>
      </c>
      <c r="F883" s="71" t="s">
        <v>2297</v>
      </c>
      <c r="G883" s="72" t="s">
        <v>3504</v>
      </c>
      <c r="H883" s="86"/>
      <c r="I883" s="71" t="s">
        <v>1424</v>
      </c>
      <c r="J883" s="72" t="s">
        <v>170</v>
      </c>
      <c r="K883" s="71" t="s">
        <v>1821</v>
      </c>
      <c r="L883" s="77">
        <v>338.18632958801498</v>
      </c>
      <c r="M883" s="78" t="s">
        <v>1302</v>
      </c>
      <c r="N883" s="76" t="s">
        <v>1304</v>
      </c>
    </row>
    <row r="884" spans="2:14" x14ac:dyDescent="0.35">
      <c r="B884" s="91" t="s">
        <v>3505</v>
      </c>
      <c r="C884" s="71"/>
      <c r="D884" s="72" t="s">
        <v>426</v>
      </c>
      <c r="E884" s="71" t="s">
        <v>33</v>
      </c>
      <c r="F884" s="71" t="s">
        <v>2297</v>
      </c>
      <c r="G884" s="72" t="s">
        <v>3505</v>
      </c>
      <c r="H884" s="86"/>
      <c r="I884" s="71" t="s">
        <v>1423</v>
      </c>
      <c r="J884" s="72" t="s">
        <v>173</v>
      </c>
      <c r="K884" s="71" t="s">
        <v>1821</v>
      </c>
      <c r="L884" s="77">
        <v>3865.022471910112</v>
      </c>
      <c r="M884" s="78" t="s">
        <v>1302</v>
      </c>
      <c r="N884" s="79" t="s">
        <v>4090</v>
      </c>
    </row>
    <row r="885" spans="2:14" x14ac:dyDescent="0.35">
      <c r="B885" s="91" t="s">
        <v>3506</v>
      </c>
      <c r="C885" s="71"/>
      <c r="D885" s="72" t="s">
        <v>426</v>
      </c>
      <c r="E885" s="71" t="s">
        <v>106</v>
      </c>
      <c r="F885" s="71" t="s">
        <v>2298</v>
      </c>
      <c r="G885" s="72" t="s">
        <v>3506</v>
      </c>
      <c r="H885" s="86"/>
      <c r="I885" s="71" t="s">
        <v>1423</v>
      </c>
      <c r="J885" s="72" t="s">
        <v>173</v>
      </c>
      <c r="K885" s="71" t="s">
        <v>1821</v>
      </c>
      <c r="L885" s="77">
        <v>2899.6179775280898</v>
      </c>
      <c r="M885" s="78" t="s">
        <v>1302</v>
      </c>
      <c r="N885" s="79" t="s">
        <v>4090</v>
      </c>
    </row>
    <row r="886" spans="2:14" x14ac:dyDescent="0.35">
      <c r="B886" s="91" t="s">
        <v>3507</v>
      </c>
      <c r="C886" s="71"/>
      <c r="D886" s="72" t="s">
        <v>1193</v>
      </c>
      <c r="E886" s="71" t="s">
        <v>1879</v>
      </c>
      <c r="F886" s="71" t="s">
        <v>2299</v>
      </c>
      <c r="G886" s="72" t="s">
        <v>3507</v>
      </c>
      <c r="H886" s="86"/>
      <c r="I886" s="71" t="s">
        <v>1425</v>
      </c>
      <c r="J886" s="72" t="s">
        <v>170</v>
      </c>
      <c r="K886" s="71" t="s">
        <v>1821</v>
      </c>
      <c r="L886" s="77">
        <v>289.9438202247191</v>
      </c>
      <c r="M886" s="75" t="s">
        <v>1303</v>
      </c>
      <c r="N886" s="76" t="s">
        <v>1304</v>
      </c>
    </row>
    <row r="887" spans="2:14" x14ac:dyDescent="0.35">
      <c r="B887" s="91" t="s">
        <v>3508</v>
      </c>
      <c r="C887" s="71"/>
      <c r="D887" s="72" t="s">
        <v>1193</v>
      </c>
      <c r="E887" s="71" t="s">
        <v>1806</v>
      </c>
      <c r="F887" s="71" t="s">
        <v>2300</v>
      </c>
      <c r="G887" s="72" t="s">
        <v>3508</v>
      </c>
      <c r="H887" s="86"/>
      <c r="I887" s="71" t="s">
        <v>1425</v>
      </c>
      <c r="J887" s="72" t="s">
        <v>170</v>
      </c>
      <c r="K887" s="71" t="s">
        <v>1821</v>
      </c>
      <c r="L887" s="77">
        <v>55.213483146067418</v>
      </c>
      <c r="M887" s="75" t="s">
        <v>1303</v>
      </c>
      <c r="N887" s="76" t="s">
        <v>1304</v>
      </c>
    </row>
    <row r="888" spans="2:14" x14ac:dyDescent="0.35">
      <c r="B888" s="91" t="s">
        <v>3509</v>
      </c>
      <c r="C888" s="71"/>
      <c r="D888" s="72" t="s">
        <v>1193</v>
      </c>
      <c r="E888" s="71" t="s">
        <v>4033</v>
      </c>
      <c r="F888" s="71" t="s">
        <v>4034</v>
      </c>
      <c r="G888" s="72" t="s">
        <v>3509</v>
      </c>
      <c r="H888" s="86"/>
      <c r="I888" s="71" t="s">
        <v>1423</v>
      </c>
      <c r="J888" s="72" t="s">
        <v>173</v>
      </c>
      <c r="K888" s="71" t="s">
        <v>1821</v>
      </c>
      <c r="L888" s="77">
        <v>6074.8202247191011</v>
      </c>
      <c r="M888" s="78" t="s">
        <v>1302</v>
      </c>
      <c r="N888" s="79" t="s">
        <v>4090</v>
      </c>
    </row>
    <row r="889" spans="2:14" x14ac:dyDescent="0.35">
      <c r="B889" s="91" t="s">
        <v>3510</v>
      </c>
      <c r="C889" s="71"/>
      <c r="D889" s="72" t="s">
        <v>1193</v>
      </c>
      <c r="E889" s="71" t="s">
        <v>4033</v>
      </c>
      <c r="F889" s="71" t="s">
        <v>4034</v>
      </c>
      <c r="G889" s="72" t="s">
        <v>3510</v>
      </c>
      <c r="H889" s="86"/>
      <c r="I889" s="71" t="s">
        <v>1424</v>
      </c>
      <c r="J889" s="72" t="s">
        <v>170</v>
      </c>
      <c r="K889" s="71" t="s">
        <v>1821</v>
      </c>
      <c r="L889" s="77">
        <v>531.5449438202246</v>
      </c>
      <c r="M889" s="78" t="s">
        <v>1302</v>
      </c>
      <c r="N889" s="76" t="s">
        <v>1304</v>
      </c>
    </row>
    <row r="890" spans="2:14" x14ac:dyDescent="0.35">
      <c r="B890" s="91" t="s">
        <v>3511</v>
      </c>
      <c r="C890" s="71"/>
      <c r="D890" s="72" t="s">
        <v>1193</v>
      </c>
      <c r="E890" s="71" t="s">
        <v>1879</v>
      </c>
      <c r="F890" s="71" t="s">
        <v>2299</v>
      </c>
      <c r="G890" s="72" t="s">
        <v>3511</v>
      </c>
      <c r="H890" s="86"/>
      <c r="I890" s="71" t="s">
        <v>1423</v>
      </c>
      <c r="J890" s="72" t="s">
        <v>173</v>
      </c>
      <c r="K890" s="71" t="s">
        <v>1821</v>
      </c>
      <c r="L890" s="77">
        <v>2899.370786516854</v>
      </c>
      <c r="M890" s="78" t="s">
        <v>1302</v>
      </c>
      <c r="N890" s="79" t="s">
        <v>4090</v>
      </c>
    </row>
    <row r="891" spans="2:14" x14ac:dyDescent="0.35">
      <c r="B891" s="91" t="s">
        <v>3512</v>
      </c>
      <c r="C891" s="71"/>
      <c r="D891" s="72" t="s">
        <v>1193</v>
      </c>
      <c r="E891" s="71" t="s">
        <v>1806</v>
      </c>
      <c r="F891" s="71" t="s">
        <v>2300</v>
      </c>
      <c r="G891" s="72" t="s">
        <v>3512</v>
      </c>
      <c r="H891" s="86"/>
      <c r="I891" s="71" t="s">
        <v>1424</v>
      </c>
      <c r="J891" s="72" t="s">
        <v>170</v>
      </c>
      <c r="K891" s="71" t="s">
        <v>1821</v>
      </c>
      <c r="L891" s="77">
        <v>48.316479400749067</v>
      </c>
      <c r="M891" s="78" t="s">
        <v>1302</v>
      </c>
      <c r="N891" s="76" t="s">
        <v>1304</v>
      </c>
    </row>
    <row r="892" spans="2:14" x14ac:dyDescent="0.35">
      <c r="B892" s="91" t="s">
        <v>3513</v>
      </c>
      <c r="C892" s="71"/>
      <c r="D892" s="72" t="s">
        <v>1193</v>
      </c>
      <c r="E892" s="71" t="s">
        <v>1859</v>
      </c>
      <c r="F892" s="71" t="s">
        <v>1860</v>
      </c>
      <c r="G892" s="72" t="s">
        <v>3513</v>
      </c>
      <c r="H892" s="86"/>
      <c r="I892" s="71" t="s">
        <v>1423</v>
      </c>
      <c r="J892" s="72" t="s">
        <v>173</v>
      </c>
      <c r="K892" s="71" t="s">
        <v>1821</v>
      </c>
      <c r="L892" s="77">
        <v>3986.7865168539324</v>
      </c>
      <c r="M892" s="78" t="s">
        <v>1302</v>
      </c>
      <c r="N892" s="79" t="s">
        <v>4090</v>
      </c>
    </row>
    <row r="893" spans="2:14" x14ac:dyDescent="0.35">
      <c r="B893" s="91" t="s">
        <v>3514</v>
      </c>
      <c r="C893" s="71"/>
      <c r="D893" s="72" t="s">
        <v>1193</v>
      </c>
      <c r="E893" s="71" t="s">
        <v>4035</v>
      </c>
      <c r="F893" s="71" t="s">
        <v>4036</v>
      </c>
      <c r="G893" s="72" t="s">
        <v>3514</v>
      </c>
      <c r="H893" s="86"/>
      <c r="I893" s="71" t="s">
        <v>1424</v>
      </c>
      <c r="J893" s="72" t="s">
        <v>170</v>
      </c>
      <c r="K893" s="71" t="s">
        <v>1821</v>
      </c>
      <c r="L893" s="77">
        <v>386.50280898876412</v>
      </c>
      <c r="M893" s="78" t="s">
        <v>1302</v>
      </c>
      <c r="N893" s="76" t="s">
        <v>1304</v>
      </c>
    </row>
    <row r="894" spans="2:14" x14ac:dyDescent="0.35">
      <c r="B894" s="91" t="s">
        <v>3515</v>
      </c>
      <c r="C894" s="71"/>
      <c r="D894" s="72" t="s">
        <v>1193</v>
      </c>
      <c r="E894" s="71" t="s">
        <v>1861</v>
      </c>
      <c r="F894" s="71" t="s">
        <v>1862</v>
      </c>
      <c r="G894" s="72" t="s">
        <v>3515</v>
      </c>
      <c r="H894" s="86"/>
      <c r="I894" s="71" t="s">
        <v>1424</v>
      </c>
      <c r="J894" s="72" t="s">
        <v>170</v>
      </c>
      <c r="K894" s="71" t="s">
        <v>1821</v>
      </c>
      <c r="L894" s="77">
        <v>66.453183520599254</v>
      </c>
      <c r="M894" s="78" t="s">
        <v>1302</v>
      </c>
      <c r="N894" s="76" t="s">
        <v>1304</v>
      </c>
    </row>
    <row r="895" spans="2:14" x14ac:dyDescent="0.35">
      <c r="B895" s="91" t="s">
        <v>3516</v>
      </c>
      <c r="C895" s="71"/>
      <c r="D895" s="72" t="s">
        <v>1193</v>
      </c>
      <c r="E895" s="71" t="s">
        <v>1859</v>
      </c>
      <c r="F895" s="71" t="s">
        <v>1860</v>
      </c>
      <c r="G895" s="72" t="s">
        <v>3516</v>
      </c>
      <c r="H895" s="86"/>
      <c r="I895" s="71" t="s">
        <v>1425</v>
      </c>
      <c r="J895" s="72" t="s">
        <v>170</v>
      </c>
      <c r="K895" s="71" t="s">
        <v>1821</v>
      </c>
      <c r="L895" s="77">
        <v>398.68539325842693</v>
      </c>
      <c r="M895" s="75" t="s">
        <v>1303</v>
      </c>
      <c r="N895" s="76" t="s">
        <v>1304</v>
      </c>
    </row>
    <row r="896" spans="2:14" x14ac:dyDescent="0.35">
      <c r="B896" s="91" t="s">
        <v>3517</v>
      </c>
      <c r="C896" s="71"/>
      <c r="D896" s="72" t="s">
        <v>1193</v>
      </c>
      <c r="E896" s="71" t="s">
        <v>1859</v>
      </c>
      <c r="F896" s="71" t="s">
        <v>1860</v>
      </c>
      <c r="G896" s="72" t="s">
        <v>3517</v>
      </c>
      <c r="H896" s="86"/>
      <c r="I896" s="71" t="s">
        <v>1424</v>
      </c>
      <c r="J896" s="72" t="s">
        <v>170</v>
      </c>
      <c r="K896" s="71" t="s">
        <v>1821</v>
      </c>
      <c r="L896" s="77">
        <v>348.84831460674155</v>
      </c>
      <c r="M896" s="78" t="s">
        <v>1302</v>
      </c>
      <c r="N896" s="76" t="s">
        <v>1304</v>
      </c>
    </row>
    <row r="897" spans="2:14" x14ac:dyDescent="0.35">
      <c r="B897" s="91" t="s">
        <v>3518</v>
      </c>
      <c r="C897" s="71"/>
      <c r="D897" s="72" t="s">
        <v>1193</v>
      </c>
      <c r="E897" s="71" t="s">
        <v>1861</v>
      </c>
      <c r="F897" s="71" t="s">
        <v>1862</v>
      </c>
      <c r="G897" s="72" t="s">
        <v>3518</v>
      </c>
      <c r="H897" s="86"/>
      <c r="I897" s="71" t="s">
        <v>1423</v>
      </c>
      <c r="J897" s="72" t="s">
        <v>173</v>
      </c>
      <c r="K897" s="71" t="s">
        <v>1821</v>
      </c>
      <c r="L897" s="77">
        <v>759.50561797752812</v>
      </c>
      <c r="M897" s="78" t="s">
        <v>1302</v>
      </c>
      <c r="N897" s="79" t="s">
        <v>4090</v>
      </c>
    </row>
    <row r="898" spans="2:14" x14ac:dyDescent="0.35">
      <c r="B898" s="91" t="s">
        <v>3519</v>
      </c>
      <c r="C898" s="71"/>
      <c r="D898" s="72" t="s">
        <v>1193</v>
      </c>
      <c r="E898" s="71" t="s">
        <v>1861</v>
      </c>
      <c r="F898" s="71" t="s">
        <v>1862</v>
      </c>
      <c r="G898" s="72" t="s">
        <v>3519</v>
      </c>
      <c r="H898" s="86"/>
      <c r="I898" s="71" t="s">
        <v>1425</v>
      </c>
      <c r="J898" s="72" t="s">
        <v>170</v>
      </c>
      <c r="K898" s="71" t="s">
        <v>1821</v>
      </c>
      <c r="L898" s="77">
        <v>75.943820224719104</v>
      </c>
      <c r="M898" s="75" t="s">
        <v>1303</v>
      </c>
      <c r="N898" s="76" t="s">
        <v>1304</v>
      </c>
    </row>
    <row r="899" spans="2:14" x14ac:dyDescent="0.35">
      <c r="B899" s="91" t="s">
        <v>3520</v>
      </c>
      <c r="C899" s="71"/>
      <c r="D899" s="72" t="s">
        <v>1193</v>
      </c>
      <c r="E899" s="71" t="s">
        <v>4035</v>
      </c>
      <c r="F899" s="71" t="s">
        <v>4036</v>
      </c>
      <c r="G899" s="72" t="s">
        <v>3520</v>
      </c>
      <c r="H899" s="86"/>
      <c r="I899" s="71" t="s">
        <v>1425</v>
      </c>
      <c r="J899" s="72" t="s">
        <v>170</v>
      </c>
      <c r="K899" s="71" t="s">
        <v>1821</v>
      </c>
      <c r="L899" s="77">
        <v>441.71910112359552</v>
      </c>
      <c r="M899" s="75" t="s">
        <v>1303</v>
      </c>
      <c r="N899" s="76" t="s">
        <v>1304</v>
      </c>
    </row>
    <row r="900" spans="2:14" x14ac:dyDescent="0.35">
      <c r="B900" s="91" t="s">
        <v>3521</v>
      </c>
      <c r="C900" s="71"/>
      <c r="D900" s="72" t="s">
        <v>1193</v>
      </c>
      <c r="E900" s="71" t="s">
        <v>1879</v>
      </c>
      <c r="F900" s="71" t="s">
        <v>2299</v>
      </c>
      <c r="G900" s="72" t="s">
        <v>3521</v>
      </c>
      <c r="H900" s="86"/>
      <c r="I900" s="71" t="s">
        <v>1424</v>
      </c>
      <c r="J900" s="72" t="s">
        <v>170</v>
      </c>
      <c r="K900" s="71" t="s">
        <v>1821</v>
      </c>
      <c r="L900" s="77">
        <v>253.69007490636702</v>
      </c>
      <c r="M900" s="78" t="s">
        <v>1302</v>
      </c>
      <c r="N900" s="76" t="s">
        <v>1304</v>
      </c>
    </row>
    <row r="901" spans="2:14" x14ac:dyDescent="0.35">
      <c r="B901" s="91" t="s">
        <v>3522</v>
      </c>
      <c r="C901" s="71"/>
      <c r="D901" s="72" t="s">
        <v>1193</v>
      </c>
      <c r="E901" s="71" t="s">
        <v>4033</v>
      </c>
      <c r="F901" s="71" t="s">
        <v>4034</v>
      </c>
      <c r="G901" s="72" t="s">
        <v>3522</v>
      </c>
      <c r="H901" s="86"/>
      <c r="I901" s="71" t="s">
        <v>1425</v>
      </c>
      <c r="J901" s="72" t="s">
        <v>170</v>
      </c>
      <c r="K901" s="71" t="s">
        <v>1821</v>
      </c>
      <c r="L901" s="77">
        <v>607.48314606741565</v>
      </c>
      <c r="M901" s="75" t="s">
        <v>1303</v>
      </c>
      <c r="N901" s="76" t="s">
        <v>1304</v>
      </c>
    </row>
    <row r="902" spans="2:14" x14ac:dyDescent="0.35">
      <c r="B902" s="91" t="s">
        <v>3523</v>
      </c>
      <c r="C902" s="71"/>
      <c r="D902" s="72" t="s">
        <v>1193</v>
      </c>
      <c r="E902" s="71" t="s">
        <v>1806</v>
      </c>
      <c r="F902" s="71" t="s">
        <v>2300</v>
      </c>
      <c r="G902" s="72" t="s">
        <v>3523</v>
      </c>
      <c r="H902" s="86"/>
      <c r="I902" s="71" t="s">
        <v>1423</v>
      </c>
      <c r="J902" s="72" t="s">
        <v>173</v>
      </c>
      <c r="K902" s="71" t="s">
        <v>1821</v>
      </c>
      <c r="L902" s="77">
        <v>552.14606741573039</v>
      </c>
      <c r="M902" s="78" t="s">
        <v>1302</v>
      </c>
      <c r="N902" s="79" t="s">
        <v>4090</v>
      </c>
    </row>
    <row r="903" spans="2:14" x14ac:dyDescent="0.35">
      <c r="B903" s="91" t="s">
        <v>3524</v>
      </c>
      <c r="C903" s="71"/>
      <c r="D903" s="72" t="s">
        <v>1193</v>
      </c>
      <c r="E903" s="71" t="s">
        <v>4035</v>
      </c>
      <c r="F903" s="71" t="s">
        <v>4036</v>
      </c>
      <c r="G903" s="72" t="s">
        <v>3524</v>
      </c>
      <c r="H903" s="86"/>
      <c r="I903" s="71" t="s">
        <v>1423</v>
      </c>
      <c r="J903" s="72" t="s">
        <v>173</v>
      </c>
      <c r="K903" s="71" t="s">
        <v>1821</v>
      </c>
      <c r="L903" s="77">
        <v>4417.1797752808989</v>
      </c>
      <c r="M903" s="78" t="s">
        <v>1302</v>
      </c>
      <c r="N903" s="79" t="s">
        <v>4090</v>
      </c>
    </row>
    <row r="904" spans="2:14" x14ac:dyDescent="0.35">
      <c r="B904" s="91" t="s">
        <v>3525</v>
      </c>
      <c r="C904" s="71"/>
      <c r="D904" s="72" t="s">
        <v>1197</v>
      </c>
      <c r="E904" s="71" t="s">
        <v>1806</v>
      </c>
      <c r="F904" s="71" t="s">
        <v>1807</v>
      </c>
      <c r="G904" s="72" t="s">
        <v>3525</v>
      </c>
      <c r="H904" s="86"/>
      <c r="I904" s="71" t="s">
        <v>1425</v>
      </c>
      <c r="J904" s="72" t="s">
        <v>170</v>
      </c>
      <c r="K904" s="71" t="s">
        <v>1821</v>
      </c>
      <c r="L904" s="77">
        <v>106.32584269662921</v>
      </c>
      <c r="M904" s="75" t="s">
        <v>1303</v>
      </c>
      <c r="N904" s="76" t="s">
        <v>1304</v>
      </c>
    </row>
    <row r="905" spans="2:14" x14ac:dyDescent="0.35">
      <c r="B905" s="91" t="s">
        <v>3526</v>
      </c>
      <c r="C905" s="71"/>
      <c r="D905" s="72" t="s">
        <v>1197</v>
      </c>
      <c r="E905" s="71" t="s">
        <v>1863</v>
      </c>
      <c r="F905" s="71" t="s">
        <v>1864</v>
      </c>
      <c r="G905" s="72" t="s">
        <v>3526</v>
      </c>
      <c r="H905" s="86"/>
      <c r="I905" s="71" t="s">
        <v>1424</v>
      </c>
      <c r="J905" s="72" t="s">
        <v>170</v>
      </c>
      <c r="K905" s="71" t="s">
        <v>1821</v>
      </c>
      <c r="L905" s="77">
        <v>651.08239700374531</v>
      </c>
      <c r="M905" s="78" t="s">
        <v>1302</v>
      </c>
      <c r="N905" s="76" t="s">
        <v>1304</v>
      </c>
    </row>
    <row r="906" spans="2:14" x14ac:dyDescent="0.35">
      <c r="B906" s="91" t="s">
        <v>3527</v>
      </c>
      <c r="C906" s="71"/>
      <c r="D906" s="72" t="s">
        <v>1197</v>
      </c>
      <c r="E906" s="71" t="s">
        <v>1890</v>
      </c>
      <c r="F906" s="71" t="s">
        <v>2302</v>
      </c>
      <c r="G906" s="72" t="s">
        <v>3527</v>
      </c>
      <c r="H906" s="86"/>
      <c r="I906" s="71" t="s">
        <v>1424</v>
      </c>
      <c r="J906" s="72" t="s">
        <v>170</v>
      </c>
      <c r="K906" s="71" t="s">
        <v>1821</v>
      </c>
      <c r="L906" s="77">
        <v>67.632022471910105</v>
      </c>
      <c r="M906" s="78" t="s">
        <v>1302</v>
      </c>
      <c r="N906" s="76" t="s">
        <v>1304</v>
      </c>
    </row>
    <row r="907" spans="2:14" x14ac:dyDescent="0.35">
      <c r="B907" s="91" t="s">
        <v>3528</v>
      </c>
      <c r="C907" s="71"/>
      <c r="D907" s="72" t="s">
        <v>1197</v>
      </c>
      <c r="E907" s="71" t="s">
        <v>1854</v>
      </c>
      <c r="F907" s="71" t="s">
        <v>2301</v>
      </c>
      <c r="G907" s="72" t="s">
        <v>3528</v>
      </c>
      <c r="H907" s="86"/>
      <c r="I907" s="71" t="s">
        <v>1424</v>
      </c>
      <c r="J907" s="72" t="s">
        <v>170</v>
      </c>
      <c r="K907" s="71" t="s">
        <v>1821</v>
      </c>
      <c r="L907" s="77">
        <v>473.57116104868913</v>
      </c>
      <c r="M907" s="78" t="s">
        <v>1302</v>
      </c>
      <c r="N907" s="76" t="s">
        <v>1304</v>
      </c>
    </row>
    <row r="908" spans="2:14" x14ac:dyDescent="0.35">
      <c r="B908" s="91" t="s">
        <v>3529</v>
      </c>
      <c r="C908" s="71"/>
      <c r="D908" s="72" t="s">
        <v>1197</v>
      </c>
      <c r="E908" s="71" t="s">
        <v>1890</v>
      </c>
      <c r="F908" s="71" t="s">
        <v>2302</v>
      </c>
      <c r="G908" s="72" t="s">
        <v>3529</v>
      </c>
      <c r="H908" s="86"/>
      <c r="I908" s="71" t="s">
        <v>1423</v>
      </c>
      <c r="J908" s="72" t="s">
        <v>173</v>
      </c>
      <c r="K908" s="71" t="s">
        <v>1821</v>
      </c>
      <c r="L908" s="77">
        <v>773</v>
      </c>
      <c r="M908" s="78" t="s">
        <v>1302</v>
      </c>
      <c r="N908" s="79" t="s">
        <v>4090</v>
      </c>
    </row>
    <row r="909" spans="2:14" x14ac:dyDescent="0.35">
      <c r="B909" s="91" t="s">
        <v>3530</v>
      </c>
      <c r="C909" s="71"/>
      <c r="D909" s="72" t="s">
        <v>1197</v>
      </c>
      <c r="E909" s="71" t="s">
        <v>1854</v>
      </c>
      <c r="F909" s="71" t="s">
        <v>2301</v>
      </c>
      <c r="G909" s="72" t="s">
        <v>3530</v>
      </c>
      <c r="H909" s="86"/>
      <c r="I909" s="71" t="s">
        <v>1423</v>
      </c>
      <c r="J909" s="72" t="s">
        <v>173</v>
      </c>
      <c r="K909" s="71" t="s">
        <v>1821</v>
      </c>
      <c r="L909" s="77">
        <v>5412.1685393258422</v>
      </c>
      <c r="M909" s="78" t="s">
        <v>1302</v>
      </c>
      <c r="N909" s="79" t="s">
        <v>4090</v>
      </c>
    </row>
    <row r="910" spans="2:14" x14ac:dyDescent="0.35">
      <c r="B910" s="91" t="s">
        <v>3531</v>
      </c>
      <c r="C910" s="71"/>
      <c r="D910" s="72" t="s">
        <v>1197</v>
      </c>
      <c r="E910" s="71" t="s">
        <v>1854</v>
      </c>
      <c r="F910" s="71" t="s">
        <v>2301</v>
      </c>
      <c r="G910" s="72" t="s">
        <v>3531</v>
      </c>
      <c r="H910" s="86"/>
      <c r="I910" s="71" t="s">
        <v>1425</v>
      </c>
      <c r="J910" s="72" t="s">
        <v>170</v>
      </c>
      <c r="K910" s="71" t="s">
        <v>1821</v>
      </c>
      <c r="L910" s="77">
        <v>541.21348314606746</v>
      </c>
      <c r="M910" s="75" t="s">
        <v>1303</v>
      </c>
      <c r="N910" s="76" t="s">
        <v>1304</v>
      </c>
    </row>
    <row r="911" spans="2:14" x14ac:dyDescent="0.35">
      <c r="B911" s="91" t="s">
        <v>3532</v>
      </c>
      <c r="C911" s="71"/>
      <c r="D911" s="72" t="s">
        <v>1197</v>
      </c>
      <c r="E911" s="71" t="s">
        <v>1863</v>
      </c>
      <c r="F911" s="71" t="s">
        <v>1864</v>
      </c>
      <c r="G911" s="72" t="s">
        <v>3532</v>
      </c>
      <c r="H911" s="86"/>
      <c r="I911" s="71" t="s">
        <v>1423</v>
      </c>
      <c r="J911" s="72" t="s">
        <v>173</v>
      </c>
      <c r="K911" s="71" t="s">
        <v>1821</v>
      </c>
      <c r="L911" s="77">
        <v>7440.8764044943819</v>
      </c>
      <c r="M911" s="78" t="s">
        <v>1302</v>
      </c>
      <c r="N911" s="79" t="s">
        <v>4090</v>
      </c>
    </row>
    <row r="912" spans="2:14" x14ac:dyDescent="0.35">
      <c r="B912" s="91" t="s">
        <v>3533</v>
      </c>
      <c r="C912" s="71"/>
      <c r="D912" s="72" t="s">
        <v>1197</v>
      </c>
      <c r="E912" s="71" t="s">
        <v>1806</v>
      </c>
      <c r="F912" s="71" t="s">
        <v>1807</v>
      </c>
      <c r="G912" s="72" t="s">
        <v>3533</v>
      </c>
      <c r="H912" s="86"/>
      <c r="I912" s="71" t="s">
        <v>1424</v>
      </c>
      <c r="J912" s="72" t="s">
        <v>170</v>
      </c>
      <c r="K912" s="71" t="s">
        <v>1821</v>
      </c>
      <c r="L912" s="77">
        <v>93.043071161048701</v>
      </c>
      <c r="M912" s="78" t="s">
        <v>1302</v>
      </c>
      <c r="N912" s="76" t="s">
        <v>1304</v>
      </c>
    </row>
    <row r="913" spans="2:14" x14ac:dyDescent="0.35">
      <c r="B913" s="91" t="s">
        <v>3534</v>
      </c>
      <c r="C913" s="71"/>
      <c r="D913" s="72" t="s">
        <v>1197</v>
      </c>
      <c r="E913" s="71" t="s">
        <v>1806</v>
      </c>
      <c r="F913" s="71" t="s">
        <v>1807</v>
      </c>
      <c r="G913" s="72" t="s">
        <v>3534</v>
      </c>
      <c r="H913" s="86"/>
      <c r="I913" s="71" t="s">
        <v>1423</v>
      </c>
      <c r="J913" s="72" t="s">
        <v>173</v>
      </c>
      <c r="K913" s="71" t="s">
        <v>1821</v>
      </c>
      <c r="L913" s="77">
        <v>1063.3033707865168</v>
      </c>
      <c r="M913" s="78" t="s">
        <v>1302</v>
      </c>
      <c r="N913" s="79" t="s">
        <v>4090</v>
      </c>
    </row>
    <row r="914" spans="2:14" x14ac:dyDescent="0.35">
      <c r="B914" s="91" t="s">
        <v>3535</v>
      </c>
      <c r="C914" s="71"/>
      <c r="D914" s="72" t="s">
        <v>1197</v>
      </c>
      <c r="E914" s="71" t="s">
        <v>1890</v>
      </c>
      <c r="F914" s="71" t="s">
        <v>2302</v>
      </c>
      <c r="G914" s="72" t="s">
        <v>3535</v>
      </c>
      <c r="H914" s="86"/>
      <c r="I914" s="71" t="s">
        <v>1425</v>
      </c>
      <c r="J914" s="72" t="s">
        <v>170</v>
      </c>
      <c r="K914" s="71" t="s">
        <v>1821</v>
      </c>
      <c r="L914" s="77">
        <v>77.31460674157303</v>
      </c>
      <c r="M914" s="75" t="s">
        <v>1303</v>
      </c>
      <c r="N914" s="76" t="s">
        <v>1304</v>
      </c>
    </row>
    <row r="915" spans="2:14" x14ac:dyDescent="0.35">
      <c r="B915" s="91" t="s">
        <v>3536</v>
      </c>
      <c r="C915" s="71"/>
      <c r="D915" s="72" t="s">
        <v>1197</v>
      </c>
      <c r="E915" s="71" t="s">
        <v>1863</v>
      </c>
      <c r="F915" s="71" t="s">
        <v>1864</v>
      </c>
      <c r="G915" s="72" t="s">
        <v>3536</v>
      </c>
      <c r="H915" s="86"/>
      <c r="I915" s="71" t="s">
        <v>1425</v>
      </c>
      <c r="J915" s="72" t="s">
        <v>170</v>
      </c>
      <c r="K915" s="71" t="s">
        <v>1821</v>
      </c>
      <c r="L915" s="77">
        <v>744.08988764044943</v>
      </c>
      <c r="M915" s="75" t="s">
        <v>1303</v>
      </c>
      <c r="N915" s="76" t="s">
        <v>1304</v>
      </c>
    </row>
    <row r="916" spans="2:14" x14ac:dyDescent="0.35">
      <c r="B916" s="91" t="s">
        <v>3537</v>
      </c>
      <c r="C916" s="71"/>
      <c r="D916" s="72" t="s">
        <v>1834</v>
      </c>
      <c r="E916" s="71" t="s">
        <v>33</v>
      </c>
      <c r="F916" s="71" t="s">
        <v>2582</v>
      </c>
      <c r="G916" s="72" t="s">
        <v>3537</v>
      </c>
      <c r="H916" s="86"/>
      <c r="I916" s="71" t="s">
        <v>1424</v>
      </c>
      <c r="J916" s="72" t="s">
        <v>170</v>
      </c>
      <c r="K916" s="71" t="s">
        <v>1821</v>
      </c>
      <c r="L916" s="77">
        <v>930.08895131086138</v>
      </c>
      <c r="M916" s="78" t="s">
        <v>1302</v>
      </c>
      <c r="N916" s="76" t="s">
        <v>1304</v>
      </c>
    </row>
    <row r="917" spans="2:14" x14ac:dyDescent="0.35">
      <c r="B917" s="91" t="s">
        <v>3538</v>
      </c>
      <c r="C917" s="71"/>
      <c r="D917" s="72" t="s">
        <v>1834</v>
      </c>
      <c r="E917" s="71" t="s">
        <v>36</v>
      </c>
      <c r="F917" s="71" t="s">
        <v>2581</v>
      </c>
      <c r="G917" s="72" t="s">
        <v>3538</v>
      </c>
      <c r="H917" s="86"/>
      <c r="I917" s="71" t="s">
        <v>1423</v>
      </c>
      <c r="J917" s="72" t="s">
        <v>173</v>
      </c>
      <c r="K917" s="71" t="s">
        <v>1821</v>
      </c>
      <c r="L917" s="77">
        <v>7731.1797752808989</v>
      </c>
      <c r="M917" s="78" t="s">
        <v>1302</v>
      </c>
      <c r="N917" s="79" t="s">
        <v>4090</v>
      </c>
    </row>
    <row r="918" spans="2:14" x14ac:dyDescent="0.35">
      <c r="B918" s="91" t="s">
        <v>3539</v>
      </c>
      <c r="C918" s="71"/>
      <c r="D918" s="72" t="s">
        <v>1834</v>
      </c>
      <c r="E918" s="71" t="s">
        <v>36</v>
      </c>
      <c r="F918" s="71" t="s">
        <v>2581</v>
      </c>
      <c r="G918" s="72" t="s">
        <v>3539</v>
      </c>
      <c r="H918" s="86"/>
      <c r="I918" s="71" t="s">
        <v>1425</v>
      </c>
      <c r="J918" s="72" t="s">
        <v>170</v>
      </c>
      <c r="K918" s="71" t="s">
        <v>1821</v>
      </c>
      <c r="L918" s="77">
        <v>773.11235955056179</v>
      </c>
      <c r="M918" s="75" t="s">
        <v>1303</v>
      </c>
      <c r="N918" s="76" t="s">
        <v>1304</v>
      </c>
    </row>
    <row r="919" spans="2:14" x14ac:dyDescent="0.35">
      <c r="B919" s="91" t="s">
        <v>3540</v>
      </c>
      <c r="C919" s="71"/>
      <c r="D919" s="72" t="s">
        <v>1834</v>
      </c>
      <c r="E919" s="71" t="s">
        <v>33</v>
      </c>
      <c r="F919" s="71" t="s">
        <v>2582</v>
      </c>
      <c r="G919" s="72" t="s">
        <v>3540</v>
      </c>
      <c r="H919" s="86"/>
      <c r="I919" s="71" t="s">
        <v>1423</v>
      </c>
      <c r="J919" s="72" t="s">
        <v>173</v>
      </c>
      <c r="K919" s="71" t="s">
        <v>1821</v>
      </c>
      <c r="L919" s="77">
        <v>10629.662921348314</v>
      </c>
      <c r="M919" s="78" t="s">
        <v>1302</v>
      </c>
      <c r="N919" s="79" t="s">
        <v>4090</v>
      </c>
    </row>
    <row r="920" spans="2:14" x14ac:dyDescent="0.35">
      <c r="B920" s="91" t="s">
        <v>3541</v>
      </c>
      <c r="C920" s="71"/>
      <c r="D920" s="72" t="s">
        <v>1834</v>
      </c>
      <c r="E920" s="71" t="s">
        <v>36</v>
      </c>
      <c r="F920" s="71" t="s">
        <v>2581</v>
      </c>
      <c r="G920" s="72" t="s">
        <v>3541</v>
      </c>
      <c r="H920" s="86"/>
      <c r="I920" s="71" t="s">
        <v>1424</v>
      </c>
      <c r="J920" s="72" t="s">
        <v>170</v>
      </c>
      <c r="K920" s="71" t="s">
        <v>1821</v>
      </c>
      <c r="L920" s="77">
        <v>676.47940074906364</v>
      </c>
      <c r="M920" s="78" t="s">
        <v>1302</v>
      </c>
      <c r="N920" s="76" t="s">
        <v>1304</v>
      </c>
    </row>
    <row r="921" spans="2:14" x14ac:dyDescent="0.35">
      <c r="B921" s="91" t="s">
        <v>3542</v>
      </c>
      <c r="C921" s="71"/>
      <c r="D921" s="72" t="s">
        <v>1834</v>
      </c>
      <c r="E921" s="71" t="s">
        <v>33</v>
      </c>
      <c r="F921" s="71" t="s">
        <v>2582</v>
      </c>
      <c r="G921" s="72" t="s">
        <v>3542</v>
      </c>
      <c r="H921" s="86"/>
      <c r="I921" s="71" t="s">
        <v>1425</v>
      </c>
      <c r="J921" s="72" t="s">
        <v>170</v>
      </c>
      <c r="K921" s="71" t="s">
        <v>1821</v>
      </c>
      <c r="L921" s="77">
        <v>1062.9775280898875</v>
      </c>
      <c r="M921" s="75" t="s">
        <v>1303</v>
      </c>
      <c r="N921" s="76" t="s">
        <v>1304</v>
      </c>
    </row>
    <row r="922" spans="2:14" x14ac:dyDescent="0.35">
      <c r="B922" s="91" t="s">
        <v>3543</v>
      </c>
      <c r="C922" s="71"/>
      <c r="D922" s="72" t="s">
        <v>1200</v>
      </c>
      <c r="E922" s="71" t="s">
        <v>337</v>
      </c>
      <c r="F922" s="71" t="s">
        <v>1867</v>
      </c>
      <c r="G922" s="72" t="s">
        <v>3543</v>
      </c>
      <c r="H922" s="86"/>
      <c r="I922" s="71" t="s">
        <v>1424</v>
      </c>
      <c r="J922" s="72" t="s">
        <v>170</v>
      </c>
      <c r="K922" s="71" t="s">
        <v>1821</v>
      </c>
      <c r="L922" s="77">
        <v>93.043071161048701</v>
      </c>
      <c r="M922" s="78" t="s">
        <v>1302</v>
      </c>
      <c r="N922" s="76" t="s">
        <v>1304</v>
      </c>
    </row>
    <row r="923" spans="2:14" x14ac:dyDescent="0.35">
      <c r="B923" s="91" t="s">
        <v>3544</v>
      </c>
      <c r="C923" s="71"/>
      <c r="D923" s="72" t="s">
        <v>1200</v>
      </c>
      <c r="E923" s="71" t="s">
        <v>1861</v>
      </c>
      <c r="F923" s="71" t="s">
        <v>2303</v>
      </c>
      <c r="G923" s="72" t="s">
        <v>3544</v>
      </c>
      <c r="H923" s="86"/>
      <c r="I923" s="71" t="s">
        <v>1423</v>
      </c>
      <c r="J923" s="72" t="s">
        <v>173</v>
      </c>
      <c r="K923" s="71" t="s">
        <v>1821</v>
      </c>
      <c r="L923" s="77">
        <v>3479.0898876404494</v>
      </c>
      <c r="M923" s="78" t="s">
        <v>1302</v>
      </c>
      <c r="N923" s="79" t="s">
        <v>4090</v>
      </c>
    </row>
    <row r="924" spans="2:14" x14ac:dyDescent="0.35">
      <c r="B924" s="91" t="s">
        <v>3545</v>
      </c>
      <c r="C924" s="71"/>
      <c r="D924" s="72" t="s">
        <v>1200</v>
      </c>
      <c r="E924" s="71" t="s">
        <v>2306</v>
      </c>
      <c r="F924" s="71" t="s">
        <v>2307</v>
      </c>
      <c r="G924" s="72" t="s">
        <v>3545</v>
      </c>
      <c r="H924" s="86"/>
      <c r="I924" s="71" t="s">
        <v>1424</v>
      </c>
      <c r="J924" s="72" t="s">
        <v>170</v>
      </c>
      <c r="K924" s="71" t="s">
        <v>1821</v>
      </c>
      <c r="L924" s="77">
        <v>67.632022471910105</v>
      </c>
      <c r="M924" s="78" t="s">
        <v>1302</v>
      </c>
      <c r="N924" s="76" t="s">
        <v>1304</v>
      </c>
    </row>
    <row r="925" spans="2:14" x14ac:dyDescent="0.35">
      <c r="B925" s="91" t="s">
        <v>3546</v>
      </c>
      <c r="C925" s="71"/>
      <c r="D925" s="72" t="s">
        <v>1200</v>
      </c>
      <c r="E925" s="71" t="s">
        <v>1879</v>
      </c>
      <c r="F925" s="71" t="s">
        <v>2304</v>
      </c>
      <c r="G925" s="72" t="s">
        <v>3546</v>
      </c>
      <c r="H925" s="86"/>
      <c r="I925" s="71" t="s">
        <v>1425</v>
      </c>
      <c r="J925" s="72" t="s">
        <v>170</v>
      </c>
      <c r="K925" s="71" t="s">
        <v>1821</v>
      </c>
      <c r="L925" s="77">
        <v>10.359550561797754</v>
      </c>
      <c r="M925" s="75" t="s">
        <v>1303</v>
      </c>
      <c r="N925" s="76" t="s">
        <v>1304</v>
      </c>
    </row>
    <row r="926" spans="2:14" x14ac:dyDescent="0.35">
      <c r="B926" s="91" t="s">
        <v>3547</v>
      </c>
      <c r="C926" s="71"/>
      <c r="D926" s="72" t="s">
        <v>1200</v>
      </c>
      <c r="E926" s="71" t="s">
        <v>1861</v>
      </c>
      <c r="F926" s="71" t="s">
        <v>2303</v>
      </c>
      <c r="G926" s="72" t="s">
        <v>3547</v>
      </c>
      <c r="H926" s="86"/>
      <c r="I926" s="71" t="s">
        <v>1425</v>
      </c>
      <c r="J926" s="72" t="s">
        <v>170</v>
      </c>
      <c r="K926" s="71" t="s">
        <v>1821</v>
      </c>
      <c r="L926" s="77">
        <v>347.91011235955057</v>
      </c>
      <c r="M926" s="75" t="s">
        <v>1303</v>
      </c>
      <c r="N926" s="76" t="s">
        <v>1304</v>
      </c>
    </row>
    <row r="927" spans="2:14" x14ac:dyDescent="0.35">
      <c r="B927" s="91" t="s">
        <v>3548</v>
      </c>
      <c r="C927" s="71"/>
      <c r="D927" s="72" t="s">
        <v>1200</v>
      </c>
      <c r="E927" s="71" t="s">
        <v>352</v>
      </c>
      <c r="F927" s="71" t="s">
        <v>1866</v>
      </c>
      <c r="G927" s="72" t="s">
        <v>3548</v>
      </c>
      <c r="H927" s="86"/>
      <c r="I927" s="71" t="s">
        <v>1425</v>
      </c>
      <c r="J927" s="72" t="s">
        <v>170</v>
      </c>
      <c r="K927" s="71" t="s">
        <v>1821</v>
      </c>
      <c r="L927" s="77">
        <v>478.31460674157302</v>
      </c>
      <c r="M927" s="75" t="s">
        <v>1303</v>
      </c>
      <c r="N927" s="76" t="s">
        <v>1304</v>
      </c>
    </row>
    <row r="928" spans="2:14" x14ac:dyDescent="0.35">
      <c r="B928" s="91" t="s">
        <v>3549</v>
      </c>
      <c r="C928" s="71"/>
      <c r="D928" s="72" t="s">
        <v>1200</v>
      </c>
      <c r="E928" s="71" t="s">
        <v>337</v>
      </c>
      <c r="F928" s="71" t="s">
        <v>1867</v>
      </c>
      <c r="G928" s="72" t="s">
        <v>3549</v>
      </c>
      <c r="H928" s="86"/>
      <c r="I928" s="71" t="s">
        <v>1425</v>
      </c>
      <c r="J928" s="72" t="s">
        <v>170</v>
      </c>
      <c r="K928" s="71" t="s">
        <v>1821</v>
      </c>
      <c r="L928" s="77">
        <v>106.32584269662921</v>
      </c>
      <c r="M928" s="75" t="s">
        <v>1303</v>
      </c>
      <c r="N928" s="76" t="s">
        <v>1304</v>
      </c>
    </row>
    <row r="929" spans="2:14" x14ac:dyDescent="0.35">
      <c r="B929" s="91" t="s">
        <v>3550</v>
      </c>
      <c r="C929" s="71"/>
      <c r="D929" s="72" t="s">
        <v>1200</v>
      </c>
      <c r="E929" s="71" t="s">
        <v>242</v>
      </c>
      <c r="F929" s="71" t="s">
        <v>1868</v>
      </c>
      <c r="G929" s="72" t="s">
        <v>3550</v>
      </c>
      <c r="H929" s="86"/>
      <c r="I929" s="71" t="s">
        <v>1424</v>
      </c>
      <c r="J929" s="72" t="s">
        <v>170</v>
      </c>
      <c r="K929" s="71" t="s">
        <v>1821</v>
      </c>
      <c r="L929" s="77">
        <v>12.40449438202247</v>
      </c>
      <c r="M929" s="78" t="s">
        <v>1302</v>
      </c>
      <c r="N929" s="76" t="s">
        <v>1304</v>
      </c>
    </row>
    <row r="930" spans="2:14" x14ac:dyDescent="0.35">
      <c r="B930" s="91" t="s">
        <v>3551</v>
      </c>
      <c r="C930" s="71"/>
      <c r="D930" s="72" t="s">
        <v>1200</v>
      </c>
      <c r="E930" s="71" t="s">
        <v>1806</v>
      </c>
      <c r="F930" s="71" t="s">
        <v>2305</v>
      </c>
      <c r="G930" s="72" t="s">
        <v>3551</v>
      </c>
      <c r="H930" s="86"/>
      <c r="I930" s="71" t="s">
        <v>1425</v>
      </c>
      <c r="J930" s="72" t="s">
        <v>170</v>
      </c>
      <c r="K930" s="71" t="s">
        <v>1821</v>
      </c>
      <c r="L930" s="77">
        <v>3607.8089887640449</v>
      </c>
      <c r="M930" s="75" t="s">
        <v>1303</v>
      </c>
      <c r="N930" s="76" t="s">
        <v>1304</v>
      </c>
    </row>
    <row r="931" spans="2:14" x14ac:dyDescent="0.35">
      <c r="B931" s="91" t="s">
        <v>3552</v>
      </c>
      <c r="C931" s="71"/>
      <c r="D931" s="72" t="s">
        <v>1200</v>
      </c>
      <c r="E931" s="71" t="s">
        <v>1806</v>
      </c>
      <c r="F931" s="71" t="s">
        <v>2305</v>
      </c>
      <c r="G931" s="72" t="s">
        <v>3552</v>
      </c>
      <c r="H931" s="86"/>
      <c r="I931" s="71" t="s">
        <v>1424</v>
      </c>
      <c r="J931" s="72" t="s">
        <v>170</v>
      </c>
      <c r="K931" s="71" t="s">
        <v>1821</v>
      </c>
      <c r="L931" s="77">
        <v>3156.8258426966295</v>
      </c>
      <c r="M931" s="78" t="s">
        <v>1302</v>
      </c>
      <c r="N931" s="76" t="s">
        <v>1304</v>
      </c>
    </row>
    <row r="932" spans="2:14" x14ac:dyDescent="0.35">
      <c r="B932" s="91" t="s">
        <v>3553</v>
      </c>
      <c r="C932" s="71"/>
      <c r="D932" s="72" t="s">
        <v>1200</v>
      </c>
      <c r="E932" s="71" t="s">
        <v>1879</v>
      </c>
      <c r="F932" s="71" t="s">
        <v>2304</v>
      </c>
      <c r="G932" s="72" t="s">
        <v>3553</v>
      </c>
      <c r="H932" s="86"/>
      <c r="I932" s="71" t="s">
        <v>1424</v>
      </c>
      <c r="J932" s="72" t="s">
        <v>170</v>
      </c>
      <c r="K932" s="71" t="s">
        <v>1821</v>
      </c>
      <c r="L932" s="77">
        <v>9.0552434456928825</v>
      </c>
      <c r="M932" s="78" t="s">
        <v>1302</v>
      </c>
      <c r="N932" s="76" t="s">
        <v>1304</v>
      </c>
    </row>
    <row r="933" spans="2:14" x14ac:dyDescent="0.35">
      <c r="B933" s="91" t="s">
        <v>3554</v>
      </c>
      <c r="C933" s="71"/>
      <c r="D933" s="72" t="s">
        <v>1200</v>
      </c>
      <c r="E933" s="71" t="s">
        <v>1806</v>
      </c>
      <c r="F933" s="71" t="s">
        <v>2305</v>
      </c>
      <c r="G933" s="72" t="s">
        <v>3554</v>
      </c>
      <c r="H933" s="86"/>
      <c r="I933" s="71" t="s">
        <v>1423</v>
      </c>
      <c r="J933" s="72" t="s">
        <v>173</v>
      </c>
      <c r="K933" s="71" t="s">
        <v>1821</v>
      </c>
      <c r="L933" s="77">
        <v>36078.078651685391</v>
      </c>
      <c r="M933" s="78" t="s">
        <v>1302</v>
      </c>
      <c r="N933" s="79" t="s">
        <v>4090</v>
      </c>
    </row>
    <row r="934" spans="2:14" x14ac:dyDescent="0.35">
      <c r="B934" s="91" t="s">
        <v>3555</v>
      </c>
      <c r="C934" s="71"/>
      <c r="D934" s="72" t="s">
        <v>1200</v>
      </c>
      <c r="E934" s="71" t="s">
        <v>352</v>
      </c>
      <c r="F934" s="71" t="s">
        <v>1866</v>
      </c>
      <c r="G934" s="72" t="s">
        <v>3555</v>
      </c>
      <c r="H934" s="86"/>
      <c r="I934" s="71" t="s">
        <v>1423</v>
      </c>
      <c r="J934" s="72" t="s">
        <v>173</v>
      </c>
      <c r="K934" s="71" t="s">
        <v>1821</v>
      </c>
      <c r="L934" s="77">
        <v>4783.1797752808989</v>
      </c>
      <c r="M934" s="78" t="s">
        <v>1302</v>
      </c>
      <c r="N934" s="79" t="s">
        <v>4090</v>
      </c>
    </row>
    <row r="935" spans="2:14" x14ac:dyDescent="0.35">
      <c r="B935" s="91" t="s">
        <v>3556</v>
      </c>
      <c r="C935" s="71"/>
      <c r="D935" s="72" t="s">
        <v>1200</v>
      </c>
      <c r="E935" s="71" t="s">
        <v>1861</v>
      </c>
      <c r="F935" s="71" t="s">
        <v>2303</v>
      </c>
      <c r="G935" s="72" t="s">
        <v>3556</v>
      </c>
      <c r="H935" s="86"/>
      <c r="I935" s="71" t="s">
        <v>1424</v>
      </c>
      <c r="J935" s="72" t="s">
        <v>170</v>
      </c>
      <c r="K935" s="71" t="s">
        <v>1821</v>
      </c>
      <c r="L935" s="77">
        <v>304.41666666666669</v>
      </c>
      <c r="M935" s="78" t="s">
        <v>1302</v>
      </c>
      <c r="N935" s="76" t="s">
        <v>1304</v>
      </c>
    </row>
    <row r="936" spans="2:14" x14ac:dyDescent="0.35">
      <c r="B936" s="91" t="s">
        <v>3557</v>
      </c>
      <c r="C936" s="71"/>
      <c r="D936" s="72" t="s">
        <v>1200</v>
      </c>
      <c r="E936" s="71" t="s">
        <v>242</v>
      </c>
      <c r="F936" s="71" t="s">
        <v>1868</v>
      </c>
      <c r="G936" s="72" t="s">
        <v>3557</v>
      </c>
      <c r="H936" s="86"/>
      <c r="I936" s="71" t="s">
        <v>1423</v>
      </c>
      <c r="J936" s="72" t="s">
        <v>173</v>
      </c>
      <c r="K936" s="71" t="s">
        <v>1821</v>
      </c>
      <c r="L936" s="77">
        <v>141.76404494382024</v>
      </c>
      <c r="M936" s="78" t="s">
        <v>1302</v>
      </c>
      <c r="N936" s="79" t="s">
        <v>4090</v>
      </c>
    </row>
    <row r="937" spans="2:14" x14ac:dyDescent="0.35">
      <c r="B937" s="91" t="s">
        <v>3558</v>
      </c>
      <c r="C937" s="71"/>
      <c r="D937" s="72" t="s">
        <v>1200</v>
      </c>
      <c r="E937" s="71" t="s">
        <v>2306</v>
      </c>
      <c r="F937" s="71" t="s">
        <v>2307</v>
      </c>
      <c r="G937" s="72" t="s">
        <v>3558</v>
      </c>
      <c r="H937" s="86"/>
      <c r="I937" s="71" t="s">
        <v>1425</v>
      </c>
      <c r="J937" s="72" t="s">
        <v>170</v>
      </c>
      <c r="K937" s="71" t="s">
        <v>1821</v>
      </c>
      <c r="L937" s="77">
        <v>77.31460674157303</v>
      </c>
      <c r="M937" s="75" t="s">
        <v>1303</v>
      </c>
      <c r="N937" s="76" t="s">
        <v>1304</v>
      </c>
    </row>
    <row r="938" spans="2:14" x14ac:dyDescent="0.35">
      <c r="B938" s="91" t="s">
        <v>3559</v>
      </c>
      <c r="C938" s="71"/>
      <c r="D938" s="72" t="s">
        <v>1200</v>
      </c>
      <c r="E938" s="71" t="s">
        <v>1879</v>
      </c>
      <c r="F938" s="71" t="s">
        <v>2304</v>
      </c>
      <c r="G938" s="72" t="s">
        <v>3559</v>
      </c>
      <c r="H938" s="86"/>
      <c r="I938" s="71" t="s">
        <v>1423</v>
      </c>
      <c r="J938" s="72" t="s">
        <v>173</v>
      </c>
      <c r="K938" s="71" t="s">
        <v>1821</v>
      </c>
      <c r="L938" s="77">
        <v>103.51685393258427</v>
      </c>
      <c r="M938" s="78" t="s">
        <v>1302</v>
      </c>
      <c r="N938" s="79" t="s">
        <v>4090</v>
      </c>
    </row>
    <row r="939" spans="2:14" x14ac:dyDescent="0.35">
      <c r="B939" s="91" t="s">
        <v>3560</v>
      </c>
      <c r="C939" s="71"/>
      <c r="D939" s="72" t="s">
        <v>1200</v>
      </c>
      <c r="E939" s="71" t="s">
        <v>337</v>
      </c>
      <c r="F939" s="71" t="s">
        <v>1867</v>
      </c>
      <c r="G939" s="72" t="s">
        <v>3560</v>
      </c>
      <c r="H939" s="86"/>
      <c r="I939" s="71" t="s">
        <v>1423</v>
      </c>
      <c r="J939" s="72" t="s">
        <v>173</v>
      </c>
      <c r="K939" s="71" t="s">
        <v>1821</v>
      </c>
      <c r="L939" s="77">
        <v>1063.3033707865168</v>
      </c>
      <c r="M939" s="78" t="s">
        <v>1302</v>
      </c>
      <c r="N939" s="79" t="s">
        <v>4090</v>
      </c>
    </row>
    <row r="940" spans="2:14" x14ac:dyDescent="0.35">
      <c r="B940" s="91" t="s">
        <v>3561</v>
      </c>
      <c r="C940" s="71"/>
      <c r="D940" s="72" t="s">
        <v>1200</v>
      </c>
      <c r="E940" s="71" t="s">
        <v>347</v>
      </c>
      <c r="F940" s="71" t="s">
        <v>1865</v>
      </c>
      <c r="G940" s="72" t="s">
        <v>3561</v>
      </c>
      <c r="H940" s="86"/>
      <c r="I940" s="71" t="s">
        <v>1425</v>
      </c>
      <c r="J940" s="72" t="s">
        <v>170</v>
      </c>
      <c r="K940" s="71" t="s">
        <v>1821</v>
      </c>
      <c r="L940" s="77">
        <v>4960.7303370786522</v>
      </c>
      <c r="M940" s="75" t="s">
        <v>1303</v>
      </c>
      <c r="N940" s="76" t="s">
        <v>1304</v>
      </c>
    </row>
    <row r="941" spans="2:14" x14ac:dyDescent="0.35">
      <c r="B941" s="91" t="s">
        <v>3562</v>
      </c>
      <c r="C941" s="71"/>
      <c r="D941" s="72" t="s">
        <v>1200</v>
      </c>
      <c r="E941" s="71" t="s">
        <v>242</v>
      </c>
      <c r="F941" s="71" t="s">
        <v>1868</v>
      </c>
      <c r="G941" s="72" t="s">
        <v>3562</v>
      </c>
      <c r="H941" s="86"/>
      <c r="I941" s="71" t="s">
        <v>1425</v>
      </c>
      <c r="J941" s="72" t="s">
        <v>170</v>
      </c>
      <c r="K941" s="71" t="s">
        <v>1821</v>
      </c>
      <c r="L941" s="77">
        <v>14.168539325842696</v>
      </c>
      <c r="M941" s="75" t="s">
        <v>1303</v>
      </c>
      <c r="N941" s="76" t="s">
        <v>1304</v>
      </c>
    </row>
    <row r="942" spans="2:14" x14ac:dyDescent="0.35">
      <c r="B942" s="91" t="s">
        <v>3563</v>
      </c>
      <c r="C942" s="71"/>
      <c r="D942" s="72" t="s">
        <v>1200</v>
      </c>
      <c r="E942" s="71" t="s">
        <v>347</v>
      </c>
      <c r="F942" s="71" t="s">
        <v>1865</v>
      </c>
      <c r="G942" s="72" t="s">
        <v>3563</v>
      </c>
      <c r="H942" s="86"/>
      <c r="I942" s="71" t="s">
        <v>1423</v>
      </c>
      <c r="J942" s="72" t="s">
        <v>173</v>
      </c>
      <c r="K942" s="71" t="s">
        <v>1821</v>
      </c>
      <c r="L942" s="77">
        <v>49607.348314606745</v>
      </c>
      <c r="M942" s="78" t="s">
        <v>1302</v>
      </c>
      <c r="N942" s="79" t="s">
        <v>4090</v>
      </c>
    </row>
    <row r="943" spans="2:14" x14ac:dyDescent="0.35">
      <c r="B943" s="91" t="s">
        <v>3564</v>
      </c>
      <c r="C943" s="71"/>
      <c r="D943" s="72" t="s">
        <v>1200</v>
      </c>
      <c r="E943" s="71" t="s">
        <v>347</v>
      </c>
      <c r="F943" s="71" t="s">
        <v>1865</v>
      </c>
      <c r="G943" s="72" t="s">
        <v>3564</v>
      </c>
      <c r="H943" s="86"/>
      <c r="I943" s="71" t="s">
        <v>1424</v>
      </c>
      <c r="J943" s="72" t="s">
        <v>170</v>
      </c>
      <c r="K943" s="71" t="s">
        <v>1821</v>
      </c>
      <c r="L943" s="77">
        <v>4340.6460674157306</v>
      </c>
      <c r="M943" s="78" t="s">
        <v>1302</v>
      </c>
      <c r="N943" s="76" t="s">
        <v>1304</v>
      </c>
    </row>
    <row r="944" spans="2:14" x14ac:dyDescent="0.35">
      <c r="B944" s="91" t="s">
        <v>3565</v>
      </c>
      <c r="C944" s="71"/>
      <c r="D944" s="72" t="s">
        <v>1200</v>
      </c>
      <c r="E944" s="71" t="s">
        <v>352</v>
      </c>
      <c r="F944" s="71" t="s">
        <v>1866</v>
      </c>
      <c r="G944" s="72" t="s">
        <v>3565</v>
      </c>
      <c r="H944" s="86"/>
      <c r="I944" s="71" t="s">
        <v>1424</v>
      </c>
      <c r="J944" s="72" t="s">
        <v>170</v>
      </c>
      <c r="K944" s="71" t="s">
        <v>1821</v>
      </c>
      <c r="L944" s="77">
        <v>418.52996254681642</v>
      </c>
      <c r="M944" s="78" t="s">
        <v>1302</v>
      </c>
      <c r="N944" s="76" t="s">
        <v>1304</v>
      </c>
    </row>
    <row r="945" spans="2:14" x14ac:dyDescent="0.35">
      <c r="B945" s="91" t="s">
        <v>3566</v>
      </c>
      <c r="C945" s="71"/>
      <c r="D945" s="72" t="s">
        <v>1200</v>
      </c>
      <c r="E945" s="71" t="s">
        <v>2306</v>
      </c>
      <c r="F945" s="71" t="s">
        <v>2307</v>
      </c>
      <c r="G945" s="72" t="s">
        <v>3566</v>
      </c>
      <c r="H945" s="86"/>
      <c r="I945" s="71" t="s">
        <v>1423</v>
      </c>
      <c r="J945" s="72" t="s">
        <v>173</v>
      </c>
      <c r="K945" s="71" t="s">
        <v>1821</v>
      </c>
      <c r="L945" s="77">
        <v>773</v>
      </c>
      <c r="M945" s="78" t="s">
        <v>1302</v>
      </c>
      <c r="N945" s="79" t="s">
        <v>4090</v>
      </c>
    </row>
    <row r="946" spans="2:14" x14ac:dyDescent="0.35">
      <c r="B946" s="91" t="s">
        <v>3567</v>
      </c>
      <c r="C946" s="71"/>
      <c r="D946" s="72" t="s">
        <v>437</v>
      </c>
      <c r="E946" s="71" t="s">
        <v>381</v>
      </c>
      <c r="F946" s="71" t="s">
        <v>2309</v>
      </c>
      <c r="G946" s="72" t="s">
        <v>3567</v>
      </c>
      <c r="H946" s="86"/>
      <c r="I946" s="71" t="s">
        <v>1424</v>
      </c>
      <c r="J946" s="72" t="s">
        <v>170</v>
      </c>
      <c r="K946" s="71" t="s">
        <v>1821</v>
      </c>
      <c r="L946" s="77">
        <v>676.47940074906364</v>
      </c>
      <c r="M946" s="78" t="s">
        <v>1302</v>
      </c>
      <c r="N946" s="76" t="s">
        <v>1304</v>
      </c>
    </row>
    <row r="947" spans="2:14" x14ac:dyDescent="0.35">
      <c r="B947" s="91" t="s">
        <v>3568</v>
      </c>
      <c r="C947" s="71"/>
      <c r="D947" s="72" t="s">
        <v>437</v>
      </c>
      <c r="E947" s="71" t="s">
        <v>386</v>
      </c>
      <c r="F947" s="71" t="s">
        <v>2308</v>
      </c>
      <c r="G947" s="72" t="s">
        <v>3568</v>
      </c>
      <c r="H947" s="86"/>
      <c r="I947" s="71" t="s">
        <v>1425</v>
      </c>
      <c r="J947" s="72" t="s">
        <v>170</v>
      </c>
      <c r="K947" s="71" t="s">
        <v>1821</v>
      </c>
      <c r="L947" s="77">
        <v>1062.9775280898875</v>
      </c>
      <c r="M947" s="75" t="s">
        <v>1303</v>
      </c>
      <c r="N947" s="76" t="s">
        <v>1304</v>
      </c>
    </row>
    <row r="948" spans="2:14" x14ac:dyDescent="0.35">
      <c r="B948" s="91" t="s">
        <v>3569</v>
      </c>
      <c r="C948" s="71"/>
      <c r="D948" s="72" t="s">
        <v>437</v>
      </c>
      <c r="E948" s="71" t="s">
        <v>381</v>
      </c>
      <c r="F948" s="71" t="s">
        <v>2309</v>
      </c>
      <c r="G948" s="72" t="s">
        <v>3569</v>
      </c>
      <c r="H948" s="86"/>
      <c r="I948" s="71" t="s">
        <v>1423</v>
      </c>
      <c r="J948" s="72" t="s">
        <v>173</v>
      </c>
      <c r="K948" s="71" t="s">
        <v>1821</v>
      </c>
      <c r="L948" s="77">
        <v>7731.1797752808989</v>
      </c>
      <c r="M948" s="78" t="s">
        <v>1302</v>
      </c>
      <c r="N948" s="79" t="s">
        <v>4090</v>
      </c>
    </row>
    <row r="949" spans="2:14" x14ac:dyDescent="0.35">
      <c r="B949" s="91" t="s">
        <v>3570</v>
      </c>
      <c r="C949" s="71"/>
      <c r="D949" s="72" t="s">
        <v>437</v>
      </c>
      <c r="E949" s="71" t="s">
        <v>381</v>
      </c>
      <c r="F949" s="71" t="s">
        <v>2309</v>
      </c>
      <c r="G949" s="72" t="s">
        <v>3570</v>
      </c>
      <c r="H949" s="86"/>
      <c r="I949" s="71" t="s">
        <v>1425</v>
      </c>
      <c r="J949" s="72" t="s">
        <v>170</v>
      </c>
      <c r="K949" s="71" t="s">
        <v>1821</v>
      </c>
      <c r="L949" s="77">
        <v>773.11235955056179</v>
      </c>
      <c r="M949" s="75" t="s">
        <v>1303</v>
      </c>
      <c r="N949" s="76" t="s">
        <v>1304</v>
      </c>
    </row>
    <row r="950" spans="2:14" x14ac:dyDescent="0.35">
      <c r="B950" s="91" t="s">
        <v>3571</v>
      </c>
      <c r="C950" s="71"/>
      <c r="D950" s="72" t="s">
        <v>437</v>
      </c>
      <c r="E950" s="71" t="s">
        <v>386</v>
      </c>
      <c r="F950" s="71" t="s">
        <v>2308</v>
      </c>
      <c r="G950" s="72" t="s">
        <v>3571</v>
      </c>
      <c r="H950" s="86"/>
      <c r="I950" s="71" t="s">
        <v>1423</v>
      </c>
      <c r="J950" s="72" t="s">
        <v>173</v>
      </c>
      <c r="K950" s="71" t="s">
        <v>1821</v>
      </c>
      <c r="L950" s="77">
        <v>10629.662921348314</v>
      </c>
      <c r="M950" s="78" t="s">
        <v>1302</v>
      </c>
      <c r="N950" s="79" t="s">
        <v>4090</v>
      </c>
    </row>
    <row r="951" spans="2:14" x14ac:dyDescent="0.35">
      <c r="B951" s="91" t="s">
        <v>3572</v>
      </c>
      <c r="C951" s="71"/>
      <c r="D951" s="72" t="s">
        <v>437</v>
      </c>
      <c r="E951" s="71" t="s">
        <v>386</v>
      </c>
      <c r="F951" s="71" t="s">
        <v>2308</v>
      </c>
      <c r="G951" s="72" t="s">
        <v>3572</v>
      </c>
      <c r="H951" s="86"/>
      <c r="I951" s="71" t="s">
        <v>1424</v>
      </c>
      <c r="J951" s="72" t="s">
        <v>170</v>
      </c>
      <c r="K951" s="71" t="s">
        <v>1821</v>
      </c>
      <c r="L951" s="77">
        <v>930.08895131086138</v>
      </c>
      <c r="M951" s="78" t="s">
        <v>1302</v>
      </c>
      <c r="N951" s="76" t="s">
        <v>1304</v>
      </c>
    </row>
    <row r="952" spans="2:14" x14ac:dyDescent="0.35">
      <c r="B952" s="91" t="s">
        <v>3573</v>
      </c>
      <c r="C952" s="71"/>
      <c r="D952" s="72" t="s">
        <v>421</v>
      </c>
      <c r="E952" s="71" t="s">
        <v>16</v>
      </c>
      <c r="F952" s="71" t="s">
        <v>2784</v>
      </c>
      <c r="G952" s="72" t="s">
        <v>3573</v>
      </c>
      <c r="H952" s="86"/>
      <c r="I952" s="71" t="s">
        <v>1424</v>
      </c>
      <c r="J952" s="72" t="s">
        <v>170</v>
      </c>
      <c r="K952" s="71" t="s">
        <v>1821</v>
      </c>
      <c r="L952" s="77">
        <v>415.19475655430711</v>
      </c>
      <c r="M952" s="78" t="s">
        <v>1302</v>
      </c>
      <c r="N952" s="76" t="s">
        <v>1304</v>
      </c>
    </row>
    <row r="953" spans="2:14" x14ac:dyDescent="0.35">
      <c r="B953" s="91" t="s">
        <v>3574</v>
      </c>
      <c r="C953" s="71"/>
      <c r="D953" s="72" t="s">
        <v>421</v>
      </c>
      <c r="E953" s="71" t="s">
        <v>36</v>
      </c>
      <c r="F953" s="71" t="s">
        <v>2785</v>
      </c>
      <c r="G953" s="72" t="s">
        <v>3574</v>
      </c>
      <c r="H953" s="86"/>
      <c r="I953" s="71" t="s">
        <v>1425</v>
      </c>
      <c r="J953" s="72" t="s">
        <v>170</v>
      </c>
      <c r="K953" s="71" t="s">
        <v>1821</v>
      </c>
      <c r="L953" s="77">
        <v>345.15730337078651</v>
      </c>
      <c r="M953" s="75" t="s">
        <v>1303</v>
      </c>
      <c r="N953" s="76" t="s">
        <v>1304</v>
      </c>
    </row>
    <row r="954" spans="2:14" x14ac:dyDescent="0.35">
      <c r="B954" s="91" t="s">
        <v>3575</v>
      </c>
      <c r="C954" s="71"/>
      <c r="D954" s="72" t="s">
        <v>421</v>
      </c>
      <c r="E954" s="71" t="s">
        <v>16</v>
      </c>
      <c r="F954" s="71" t="s">
        <v>2784</v>
      </c>
      <c r="G954" s="72" t="s">
        <v>3575</v>
      </c>
      <c r="H954" s="86"/>
      <c r="I954" s="71" t="s">
        <v>1425</v>
      </c>
      <c r="J954" s="72" t="s">
        <v>170</v>
      </c>
      <c r="K954" s="71" t="s">
        <v>1821</v>
      </c>
      <c r="L954" s="77">
        <v>474.50561797752806</v>
      </c>
      <c r="M954" s="75" t="s">
        <v>1303</v>
      </c>
      <c r="N954" s="76" t="s">
        <v>1304</v>
      </c>
    </row>
    <row r="955" spans="2:14" x14ac:dyDescent="0.35">
      <c r="B955" s="91" t="s">
        <v>3576</v>
      </c>
      <c r="C955" s="71"/>
      <c r="D955" s="72" t="s">
        <v>421</v>
      </c>
      <c r="E955" s="71" t="s">
        <v>16</v>
      </c>
      <c r="F955" s="71" t="s">
        <v>2784</v>
      </c>
      <c r="G955" s="72" t="s">
        <v>3576</v>
      </c>
      <c r="H955" s="86"/>
      <c r="I955" s="71" t="s">
        <v>1423</v>
      </c>
      <c r="J955" s="72" t="s">
        <v>173</v>
      </c>
      <c r="K955" s="71" t="s">
        <v>1821</v>
      </c>
      <c r="L955" s="77">
        <v>4745.0898876404499</v>
      </c>
      <c r="M955" s="78" t="s">
        <v>1302</v>
      </c>
      <c r="N955" s="79" t="s">
        <v>4090</v>
      </c>
    </row>
    <row r="956" spans="2:14" x14ac:dyDescent="0.35">
      <c r="B956" s="91" t="s">
        <v>3577</v>
      </c>
      <c r="C956" s="71"/>
      <c r="D956" s="72" t="s">
        <v>421</v>
      </c>
      <c r="E956" s="71" t="s">
        <v>36</v>
      </c>
      <c r="F956" s="71" t="s">
        <v>2785</v>
      </c>
      <c r="G956" s="72" t="s">
        <v>3577</v>
      </c>
      <c r="H956" s="86"/>
      <c r="I956" s="71" t="s">
        <v>1423</v>
      </c>
      <c r="J956" s="72" t="s">
        <v>173</v>
      </c>
      <c r="K956" s="71" t="s">
        <v>1821</v>
      </c>
      <c r="L956" s="77">
        <v>3451.5168539325841</v>
      </c>
      <c r="M956" s="78" t="s">
        <v>1302</v>
      </c>
      <c r="N956" s="79" t="s">
        <v>4090</v>
      </c>
    </row>
    <row r="957" spans="2:14" x14ac:dyDescent="0.35">
      <c r="B957" s="91" t="s">
        <v>3578</v>
      </c>
      <c r="C957" s="71"/>
      <c r="D957" s="72" t="s">
        <v>421</v>
      </c>
      <c r="E957" s="71" t="s">
        <v>36</v>
      </c>
      <c r="F957" s="71" t="s">
        <v>2785</v>
      </c>
      <c r="G957" s="72" t="s">
        <v>3578</v>
      </c>
      <c r="H957" s="86"/>
      <c r="I957" s="71" t="s">
        <v>1424</v>
      </c>
      <c r="J957" s="72" t="s">
        <v>170</v>
      </c>
      <c r="K957" s="71" t="s">
        <v>1821</v>
      </c>
      <c r="L957" s="77">
        <v>302.00561797752806</v>
      </c>
      <c r="M957" s="78" t="s">
        <v>1302</v>
      </c>
      <c r="N957" s="76" t="s">
        <v>1304</v>
      </c>
    </row>
    <row r="958" spans="2:14" x14ac:dyDescent="0.35">
      <c r="B958" s="91" t="s">
        <v>3579</v>
      </c>
      <c r="C958" s="71"/>
      <c r="D958" s="72" t="s">
        <v>1205</v>
      </c>
      <c r="E958" s="71" t="s">
        <v>391</v>
      </c>
      <c r="F958" s="71" t="s">
        <v>1869</v>
      </c>
      <c r="G958" s="72" t="s">
        <v>3579</v>
      </c>
      <c r="H958" s="86"/>
      <c r="I958" s="71" t="s">
        <v>1423</v>
      </c>
      <c r="J958" s="72" t="s">
        <v>173</v>
      </c>
      <c r="K958" s="71" t="s">
        <v>1821</v>
      </c>
      <c r="L958" s="77">
        <v>1288.3370786516853</v>
      </c>
      <c r="M958" s="78" t="s">
        <v>1302</v>
      </c>
      <c r="N958" s="79" t="s">
        <v>4090</v>
      </c>
    </row>
    <row r="959" spans="2:14" x14ac:dyDescent="0.35">
      <c r="B959" s="91" t="s">
        <v>3580</v>
      </c>
      <c r="C959" s="71"/>
      <c r="D959" s="72" t="s">
        <v>1205</v>
      </c>
      <c r="E959" s="71" t="s">
        <v>381</v>
      </c>
      <c r="F959" s="71" t="s">
        <v>1870</v>
      </c>
      <c r="G959" s="72" t="s">
        <v>3580</v>
      </c>
      <c r="H959" s="86"/>
      <c r="I959" s="71" t="s">
        <v>1423</v>
      </c>
      <c r="J959" s="72" t="s">
        <v>173</v>
      </c>
      <c r="K959" s="71" t="s">
        <v>1821</v>
      </c>
      <c r="L959" s="77">
        <v>1772.1685393258426</v>
      </c>
      <c r="M959" s="78" t="s">
        <v>1302</v>
      </c>
      <c r="N959" s="79" t="s">
        <v>4090</v>
      </c>
    </row>
    <row r="960" spans="2:14" x14ac:dyDescent="0.35">
      <c r="B960" s="91" t="s">
        <v>3581</v>
      </c>
      <c r="C960" s="71"/>
      <c r="D960" s="72" t="s">
        <v>1205</v>
      </c>
      <c r="E960" s="71" t="s">
        <v>391</v>
      </c>
      <c r="F960" s="71" t="s">
        <v>1869</v>
      </c>
      <c r="G960" s="72" t="s">
        <v>3581</v>
      </c>
      <c r="H960" s="86"/>
      <c r="I960" s="71" t="s">
        <v>1424</v>
      </c>
      <c r="J960" s="72" t="s">
        <v>170</v>
      </c>
      <c r="K960" s="71" t="s">
        <v>1821</v>
      </c>
      <c r="L960" s="77">
        <v>112.73314606741572</v>
      </c>
      <c r="M960" s="78" t="s">
        <v>1302</v>
      </c>
      <c r="N960" s="76" t="s">
        <v>1304</v>
      </c>
    </row>
    <row r="961" spans="2:14" x14ac:dyDescent="0.35">
      <c r="B961" s="91" t="s">
        <v>3582</v>
      </c>
      <c r="C961" s="71"/>
      <c r="D961" s="72" t="s">
        <v>1205</v>
      </c>
      <c r="E961" s="71" t="s">
        <v>381</v>
      </c>
      <c r="F961" s="71" t="s">
        <v>1870</v>
      </c>
      <c r="G961" s="72" t="s">
        <v>3582</v>
      </c>
      <c r="H961" s="86"/>
      <c r="I961" s="71" t="s">
        <v>1425</v>
      </c>
      <c r="J961" s="72" t="s">
        <v>170</v>
      </c>
      <c r="K961" s="71" t="s">
        <v>1821</v>
      </c>
      <c r="L961" s="77">
        <v>177.22471910112358</v>
      </c>
      <c r="M961" s="75" t="s">
        <v>1303</v>
      </c>
      <c r="N961" s="76" t="s">
        <v>1304</v>
      </c>
    </row>
    <row r="962" spans="2:14" x14ac:dyDescent="0.35">
      <c r="B962" s="91" t="s">
        <v>3583</v>
      </c>
      <c r="C962" s="71"/>
      <c r="D962" s="72" t="s">
        <v>1205</v>
      </c>
      <c r="E962" s="71" t="s">
        <v>391</v>
      </c>
      <c r="F962" s="71" t="s">
        <v>1869</v>
      </c>
      <c r="G962" s="72" t="s">
        <v>3583</v>
      </c>
      <c r="H962" s="86"/>
      <c r="I962" s="71" t="s">
        <v>1425</v>
      </c>
      <c r="J962" s="72" t="s">
        <v>170</v>
      </c>
      <c r="K962" s="71" t="s">
        <v>1821</v>
      </c>
      <c r="L962" s="77">
        <v>128.83146067415728</v>
      </c>
      <c r="M962" s="75" t="s">
        <v>1303</v>
      </c>
      <c r="N962" s="76" t="s">
        <v>1304</v>
      </c>
    </row>
    <row r="963" spans="2:14" x14ac:dyDescent="0.35">
      <c r="B963" s="91" t="s">
        <v>3584</v>
      </c>
      <c r="C963" s="71"/>
      <c r="D963" s="72" t="s">
        <v>1205</v>
      </c>
      <c r="E963" s="71" t="s">
        <v>381</v>
      </c>
      <c r="F963" s="71" t="s">
        <v>1870</v>
      </c>
      <c r="G963" s="72" t="s">
        <v>3584</v>
      </c>
      <c r="H963" s="86"/>
      <c r="I963" s="71" t="s">
        <v>1424</v>
      </c>
      <c r="J963" s="72" t="s">
        <v>170</v>
      </c>
      <c r="K963" s="71" t="s">
        <v>1821</v>
      </c>
      <c r="L963" s="77">
        <v>155.06179775280899</v>
      </c>
      <c r="M963" s="78" t="s">
        <v>1302</v>
      </c>
      <c r="N963" s="76" t="s">
        <v>1304</v>
      </c>
    </row>
    <row r="964" spans="2:14" x14ac:dyDescent="0.35">
      <c r="B964" s="91" t="s">
        <v>3585</v>
      </c>
      <c r="C964" s="71"/>
      <c r="D964" s="72" t="s">
        <v>442</v>
      </c>
      <c r="E964" s="71" t="s">
        <v>367</v>
      </c>
      <c r="F964" s="71" t="s">
        <v>1871</v>
      </c>
      <c r="G964" s="72" t="s">
        <v>3585</v>
      </c>
      <c r="H964" s="86"/>
      <c r="I964" s="71" t="s">
        <v>1424</v>
      </c>
      <c r="J964" s="72" t="s">
        <v>170</v>
      </c>
      <c r="K964" s="71" t="s">
        <v>1821</v>
      </c>
      <c r="L964" s="77">
        <v>157.82116104868913</v>
      </c>
      <c r="M964" s="78" t="s">
        <v>1302</v>
      </c>
      <c r="N964" s="76" t="s">
        <v>1304</v>
      </c>
    </row>
    <row r="965" spans="2:14" x14ac:dyDescent="0.35">
      <c r="B965" s="91" t="s">
        <v>3586</v>
      </c>
      <c r="C965" s="71"/>
      <c r="D965" s="72" t="s">
        <v>442</v>
      </c>
      <c r="E965" s="71" t="s">
        <v>367</v>
      </c>
      <c r="F965" s="71" t="s">
        <v>1871</v>
      </c>
      <c r="G965" s="72" t="s">
        <v>3586</v>
      </c>
      <c r="H965" s="86"/>
      <c r="I965" s="71" t="s">
        <v>1423</v>
      </c>
      <c r="J965" s="72" t="s">
        <v>173</v>
      </c>
      <c r="K965" s="71" t="s">
        <v>1821</v>
      </c>
      <c r="L965" s="77">
        <v>1803.6741573033707</v>
      </c>
      <c r="M965" s="78" t="s">
        <v>1302</v>
      </c>
      <c r="N965" s="79" t="s">
        <v>4090</v>
      </c>
    </row>
    <row r="966" spans="2:14" x14ac:dyDescent="0.35">
      <c r="B966" s="91" t="s">
        <v>3587</v>
      </c>
      <c r="C966" s="71"/>
      <c r="D966" s="72" t="s">
        <v>442</v>
      </c>
      <c r="E966" s="71" t="s">
        <v>367</v>
      </c>
      <c r="F966" s="71" t="s">
        <v>1871</v>
      </c>
      <c r="G966" s="72" t="s">
        <v>3587</v>
      </c>
      <c r="H966" s="86"/>
      <c r="I966" s="71" t="s">
        <v>1425</v>
      </c>
      <c r="J966" s="72" t="s">
        <v>170</v>
      </c>
      <c r="K966" s="71" t="s">
        <v>1821</v>
      </c>
      <c r="L966" s="77">
        <v>180.35955056179776</v>
      </c>
      <c r="M966" s="75" t="s">
        <v>1303</v>
      </c>
      <c r="N966" s="76" t="s">
        <v>1304</v>
      </c>
    </row>
    <row r="967" spans="2:14" x14ac:dyDescent="0.35">
      <c r="B967" s="91" t="s">
        <v>3588</v>
      </c>
      <c r="C967" s="71"/>
      <c r="D967" s="72" t="s">
        <v>1207</v>
      </c>
      <c r="E967" s="71" t="s">
        <v>307</v>
      </c>
      <c r="F967" s="71" t="s">
        <v>1872</v>
      </c>
      <c r="G967" s="72" t="s">
        <v>3588</v>
      </c>
      <c r="H967" s="86"/>
      <c r="I967" s="71" t="s">
        <v>1423</v>
      </c>
      <c r="J967" s="72" t="s">
        <v>173</v>
      </c>
      <c r="K967" s="71" t="s">
        <v>1821</v>
      </c>
      <c r="L967" s="77">
        <v>3012.1348314606744</v>
      </c>
      <c r="M967" s="78" t="s">
        <v>1302</v>
      </c>
      <c r="N967" s="79" t="s">
        <v>4090</v>
      </c>
    </row>
    <row r="968" spans="2:14" x14ac:dyDescent="0.35">
      <c r="B968" s="91" t="s">
        <v>3589</v>
      </c>
      <c r="C968" s="71"/>
      <c r="D968" s="72" t="s">
        <v>1207</v>
      </c>
      <c r="E968" s="71" t="s">
        <v>307</v>
      </c>
      <c r="F968" s="71" t="s">
        <v>1872</v>
      </c>
      <c r="G968" s="72" t="s">
        <v>3589</v>
      </c>
      <c r="H968" s="86"/>
      <c r="I968" s="71" t="s">
        <v>1424</v>
      </c>
      <c r="J968" s="72" t="s">
        <v>170</v>
      </c>
      <c r="K968" s="71" t="s">
        <v>1821</v>
      </c>
      <c r="L968" s="77">
        <v>263.56179775280901</v>
      </c>
      <c r="M968" s="78" t="s">
        <v>1302</v>
      </c>
      <c r="N968" s="76" t="s">
        <v>1304</v>
      </c>
    </row>
    <row r="969" spans="2:14" x14ac:dyDescent="0.35">
      <c r="B969" s="91" t="s">
        <v>3590</v>
      </c>
      <c r="C969" s="71"/>
      <c r="D969" s="72" t="s">
        <v>1207</v>
      </c>
      <c r="E969" s="71" t="s">
        <v>312</v>
      </c>
      <c r="F969" s="71" t="s">
        <v>1873</v>
      </c>
      <c r="G969" s="72" t="s">
        <v>3590</v>
      </c>
      <c r="H969" s="86"/>
      <c r="I969" s="71" t="s">
        <v>1424</v>
      </c>
      <c r="J969" s="72" t="s">
        <v>170</v>
      </c>
      <c r="K969" s="71" t="s">
        <v>1821</v>
      </c>
      <c r="L969" s="77">
        <v>191.68445692883896</v>
      </c>
      <c r="M969" s="78" t="s">
        <v>1302</v>
      </c>
      <c r="N969" s="76" t="s">
        <v>1304</v>
      </c>
    </row>
    <row r="970" spans="2:14" x14ac:dyDescent="0.35">
      <c r="B970" s="91" t="s">
        <v>3591</v>
      </c>
      <c r="C970" s="71"/>
      <c r="D970" s="72" t="s">
        <v>1207</v>
      </c>
      <c r="E970" s="71" t="s">
        <v>312</v>
      </c>
      <c r="F970" s="71" t="s">
        <v>1873</v>
      </c>
      <c r="G970" s="72" t="s">
        <v>3591</v>
      </c>
      <c r="H970" s="86"/>
      <c r="I970" s="71" t="s">
        <v>1423</v>
      </c>
      <c r="J970" s="72" t="s">
        <v>173</v>
      </c>
      <c r="K970" s="71" t="s">
        <v>1821</v>
      </c>
      <c r="L970" s="77">
        <v>2190.7415730337079</v>
      </c>
      <c r="M970" s="78" t="s">
        <v>1302</v>
      </c>
      <c r="N970" s="79" t="s">
        <v>4090</v>
      </c>
    </row>
    <row r="971" spans="2:14" x14ac:dyDescent="0.35">
      <c r="B971" s="91" t="s">
        <v>3592</v>
      </c>
      <c r="C971" s="71"/>
      <c r="D971" s="72" t="s">
        <v>1207</v>
      </c>
      <c r="E971" s="71" t="s">
        <v>312</v>
      </c>
      <c r="F971" s="71" t="s">
        <v>1873</v>
      </c>
      <c r="G971" s="72" t="s">
        <v>3592</v>
      </c>
      <c r="H971" s="86"/>
      <c r="I971" s="71" t="s">
        <v>1425</v>
      </c>
      <c r="J971" s="72" t="s">
        <v>170</v>
      </c>
      <c r="K971" s="71" t="s">
        <v>1821</v>
      </c>
      <c r="L971" s="77">
        <v>219.07865168539325</v>
      </c>
      <c r="M971" s="75" t="s">
        <v>1303</v>
      </c>
      <c r="N971" s="76" t="s">
        <v>1304</v>
      </c>
    </row>
    <row r="972" spans="2:14" x14ac:dyDescent="0.35">
      <c r="B972" s="91" t="s">
        <v>3593</v>
      </c>
      <c r="C972" s="71"/>
      <c r="D972" s="72" t="s">
        <v>1207</v>
      </c>
      <c r="E972" s="71" t="s">
        <v>307</v>
      </c>
      <c r="F972" s="71" t="s">
        <v>1872</v>
      </c>
      <c r="G972" s="72" t="s">
        <v>3593</v>
      </c>
      <c r="H972" s="86"/>
      <c r="I972" s="71" t="s">
        <v>1425</v>
      </c>
      <c r="J972" s="72" t="s">
        <v>170</v>
      </c>
      <c r="K972" s="71" t="s">
        <v>1821</v>
      </c>
      <c r="L972" s="77">
        <v>301.2134831460674</v>
      </c>
      <c r="M972" s="75" t="s">
        <v>1303</v>
      </c>
      <c r="N972" s="76" t="s">
        <v>1304</v>
      </c>
    </row>
    <row r="973" spans="2:14" x14ac:dyDescent="0.35">
      <c r="B973" s="91" t="s">
        <v>3594</v>
      </c>
      <c r="C973" s="71"/>
      <c r="D973" s="72" t="s">
        <v>447</v>
      </c>
      <c r="E973" s="71" t="s">
        <v>367</v>
      </c>
      <c r="F973" s="71" t="s">
        <v>1874</v>
      </c>
      <c r="G973" s="72" t="s">
        <v>3594</v>
      </c>
      <c r="H973" s="86"/>
      <c r="I973" s="71" t="s">
        <v>1425</v>
      </c>
      <c r="J973" s="72" t="s">
        <v>170</v>
      </c>
      <c r="K973" s="71" t="s">
        <v>1821</v>
      </c>
      <c r="L973" s="77">
        <v>9</v>
      </c>
      <c r="M973" s="75" t="s">
        <v>1303</v>
      </c>
      <c r="N973" s="76" t="s">
        <v>1304</v>
      </c>
    </row>
    <row r="974" spans="2:14" x14ac:dyDescent="0.35">
      <c r="B974" s="91" t="s">
        <v>3595</v>
      </c>
      <c r="C974" s="71"/>
      <c r="D974" s="72" t="s">
        <v>447</v>
      </c>
      <c r="E974" s="71" t="s">
        <v>367</v>
      </c>
      <c r="F974" s="71" t="s">
        <v>1874</v>
      </c>
      <c r="G974" s="72" t="s">
        <v>3595</v>
      </c>
      <c r="H974" s="86"/>
      <c r="I974" s="71" t="s">
        <v>1424</v>
      </c>
      <c r="J974" s="72" t="s">
        <v>170</v>
      </c>
      <c r="K974" s="71" t="s">
        <v>1821</v>
      </c>
      <c r="L974" s="77">
        <v>7.8764044943820224</v>
      </c>
      <c r="M974" s="78" t="s">
        <v>1302</v>
      </c>
      <c r="N974" s="76" t="s">
        <v>1304</v>
      </c>
    </row>
    <row r="975" spans="2:14" x14ac:dyDescent="0.35">
      <c r="B975" s="91" t="s">
        <v>3596</v>
      </c>
      <c r="C975" s="71"/>
      <c r="D975" s="72" t="s">
        <v>447</v>
      </c>
      <c r="E975" s="71" t="s">
        <v>367</v>
      </c>
      <c r="F975" s="71" t="s">
        <v>1874</v>
      </c>
      <c r="G975" s="72" t="s">
        <v>3596</v>
      </c>
      <c r="H975" s="86"/>
      <c r="I975" s="71" t="s">
        <v>1423</v>
      </c>
      <c r="J975" s="72" t="s">
        <v>173</v>
      </c>
      <c r="K975" s="71" t="s">
        <v>1821</v>
      </c>
      <c r="L975" s="77">
        <v>90.022471910112358</v>
      </c>
      <c r="M975" s="78" t="s">
        <v>1302</v>
      </c>
      <c r="N975" s="79" t="s">
        <v>4090</v>
      </c>
    </row>
    <row r="976" spans="2:14" x14ac:dyDescent="0.35">
      <c r="B976" s="91" t="s">
        <v>3597</v>
      </c>
      <c r="C976" s="71"/>
      <c r="D976" s="72" t="s">
        <v>1209</v>
      </c>
      <c r="E976" s="71" t="s">
        <v>367</v>
      </c>
      <c r="F976" s="71" t="s">
        <v>1875</v>
      </c>
      <c r="G976" s="72" t="s">
        <v>3597</v>
      </c>
      <c r="H976" s="86"/>
      <c r="I976" s="71" t="s">
        <v>1423</v>
      </c>
      <c r="J976" s="72" t="s">
        <v>173</v>
      </c>
      <c r="K976" s="71" t="s">
        <v>1821</v>
      </c>
      <c r="L976" s="77">
        <v>47836.292134831463</v>
      </c>
      <c r="M976" s="78" t="s">
        <v>1302</v>
      </c>
      <c r="N976" s="79" t="s">
        <v>4090</v>
      </c>
    </row>
    <row r="977" spans="2:14" x14ac:dyDescent="0.35">
      <c r="B977" s="91" t="s">
        <v>3598</v>
      </c>
      <c r="C977" s="71"/>
      <c r="D977" s="72" t="s">
        <v>1209</v>
      </c>
      <c r="E977" s="71" t="s">
        <v>367</v>
      </c>
      <c r="F977" s="71" t="s">
        <v>1875</v>
      </c>
      <c r="G977" s="72" t="s">
        <v>3598</v>
      </c>
      <c r="H977" s="86"/>
      <c r="I977" s="71" t="s">
        <v>1424</v>
      </c>
      <c r="J977" s="72" t="s">
        <v>170</v>
      </c>
      <c r="K977" s="71" t="s">
        <v>1821</v>
      </c>
      <c r="L977" s="77">
        <v>4185.6779026217228</v>
      </c>
      <c r="M977" s="78" t="s">
        <v>1302</v>
      </c>
      <c r="N977" s="76" t="s">
        <v>1304</v>
      </c>
    </row>
    <row r="978" spans="2:14" x14ac:dyDescent="0.35">
      <c r="B978" s="91" t="s">
        <v>3599</v>
      </c>
      <c r="C978" s="71"/>
      <c r="D978" s="72" t="s">
        <v>1209</v>
      </c>
      <c r="E978" s="71" t="s">
        <v>367</v>
      </c>
      <c r="F978" s="71" t="s">
        <v>1875</v>
      </c>
      <c r="G978" s="72" t="s">
        <v>3599</v>
      </c>
      <c r="H978" s="86"/>
      <c r="I978" s="71" t="s">
        <v>1425</v>
      </c>
      <c r="J978" s="72" t="s">
        <v>170</v>
      </c>
      <c r="K978" s="71" t="s">
        <v>1821</v>
      </c>
      <c r="L978" s="77">
        <v>4783.6404494382014</v>
      </c>
      <c r="M978" s="75" t="s">
        <v>1303</v>
      </c>
      <c r="N978" s="76" t="s">
        <v>1304</v>
      </c>
    </row>
    <row r="979" spans="2:14" x14ac:dyDescent="0.35">
      <c r="B979" s="91" t="s">
        <v>3600</v>
      </c>
      <c r="C979" s="71"/>
      <c r="D979" s="72" t="s">
        <v>1211</v>
      </c>
      <c r="E979" s="71" t="s">
        <v>367</v>
      </c>
      <c r="F979" s="71" t="s">
        <v>1876</v>
      </c>
      <c r="G979" s="72" t="s">
        <v>3600</v>
      </c>
      <c r="H979" s="86"/>
      <c r="I979" s="71" t="s">
        <v>1425</v>
      </c>
      <c r="J979" s="72" t="s">
        <v>170</v>
      </c>
      <c r="K979" s="71" t="s">
        <v>1821</v>
      </c>
      <c r="L979" s="77">
        <v>14350.775280898877</v>
      </c>
      <c r="M979" s="75" t="s">
        <v>1303</v>
      </c>
      <c r="N979" s="76" t="s">
        <v>1304</v>
      </c>
    </row>
    <row r="980" spans="2:14" x14ac:dyDescent="0.35">
      <c r="B980" s="91" t="s">
        <v>3601</v>
      </c>
      <c r="C980" s="71"/>
      <c r="D980" s="72" t="s">
        <v>1211</v>
      </c>
      <c r="E980" s="71" t="s">
        <v>367</v>
      </c>
      <c r="F980" s="71" t="s">
        <v>1876</v>
      </c>
      <c r="G980" s="72" t="s">
        <v>3601</v>
      </c>
      <c r="H980" s="86"/>
      <c r="I980" s="71" t="s">
        <v>1424</v>
      </c>
      <c r="J980" s="72" t="s">
        <v>170</v>
      </c>
      <c r="K980" s="71" t="s">
        <v>1821</v>
      </c>
      <c r="L980" s="77">
        <v>12556.924157303372</v>
      </c>
      <c r="M980" s="78" t="s">
        <v>1302</v>
      </c>
      <c r="N980" s="76" t="s">
        <v>1304</v>
      </c>
    </row>
    <row r="981" spans="2:14" x14ac:dyDescent="0.35">
      <c r="B981" s="91" t="s">
        <v>3602</v>
      </c>
      <c r="C981" s="71"/>
      <c r="D981" s="72" t="s">
        <v>1211</v>
      </c>
      <c r="E981" s="71" t="s">
        <v>367</v>
      </c>
      <c r="F981" s="71" t="s">
        <v>1876</v>
      </c>
      <c r="G981" s="72" t="s">
        <v>3602</v>
      </c>
      <c r="H981" s="86"/>
      <c r="I981" s="71" t="s">
        <v>1423</v>
      </c>
      <c r="J981" s="72" t="s">
        <v>173</v>
      </c>
      <c r="K981" s="71" t="s">
        <v>1821</v>
      </c>
      <c r="L981" s="77">
        <v>143507.77528089887</v>
      </c>
      <c r="M981" s="78" t="s">
        <v>1302</v>
      </c>
      <c r="N981" s="79" t="s">
        <v>4090</v>
      </c>
    </row>
    <row r="982" spans="2:14" x14ac:dyDescent="0.35">
      <c r="B982" s="91" t="s">
        <v>3603</v>
      </c>
      <c r="C982" s="71"/>
      <c r="D982" s="72" t="s">
        <v>1213</v>
      </c>
      <c r="E982" s="71" t="s">
        <v>107</v>
      </c>
      <c r="F982" s="71" t="s">
        <v>2310</v>
      </c>
      <c r="G982" s="72" t="s">
        <v>3603</v>
      </c>
      <c r="H982" s="86"/>
      <c r="I982" s="71" t="s">
        <v>1424</v>
      </c>
      <c r="J982" s="72" t="s">
        <v>170</v>
      </c>
      <c r="K982" s="71" t="s">
        <v>1821</v>
      </c>
      <c r="L982" s="77">
        <v>24493.695692883895</v>
      </c>
      <c r="M982" s="78" t="s">
        <v>1302</v>
      </c>
      <c r="N982" s="76" t="s">
        <v>1304</v>
      </c>
    </row>
    <row r="983" spans="2:14" x14ac:dyDescent="0.35">
      <c r="B983" s="91" t="s">
        <v>3604</v>
      </c>
      <c r="C983" s="71"/>
      <c r="D983" s="72" t="s">
        <v>1213</v>
      </c>
      <c r="E983" s="71" t="s">
        <v>107</v>
      </c>
      <c r="F983" s="71" t="s">
        <v>2310</v>
      </c>
      <c r="G983" s="72" t="s">
        <v>3604</v>
      </c>
      <c r="H983" s="86"/>
      <c r="I983" s="71" t="s">
        <v>1423</v>
      </c>
      <c r="J983" s="72" t="s">
        <v>173</v>
      </c>
      <c r="K983" s="71" t="s">
        <v>1821</v>
      </c>
      <c r="L983" s="77">
        <v>279927.95505617978</v>
      </c>
      <c r="M983" s="78" t="s">
        <v>1302</v>
      </c>
      <c r="N983" s="79" t="s">
        <v>4090</v>
      </c>
    </row>
    <row r="984" spans="2:14" x14ac:dyDescent="0.35">
      <c r="B984" s="91" t="s">
        <v>3605</v>
      </c>
      <c r="C984" s="71"/>
      <c r="D984" s="72" t="s">
        <v>1213</v>
      </c>
      <c r="E984" s="71" t="s">
        <v>107</v>
      </c>
      <c r="F984" s="71" t="s">
        <v>2310</v>
      </c>
      <c r="G984" s="72" t="s">
        <v>3605</v>
      </c>
      <c r="H984" s="86"/>
      <c r="I984" s="71" t="s">
        <v>1425</v>
      </c>
      <c r="J984" s="72" t="s">
        <v>170</v>
      </c>
      <c r="K984" s="71" t="s">
        <v>1821</v>
      </c>
      <c r="L984" s="77">
        <v>27992.786516853936</v>
      </c>
      <c r="M984" s="75" t="s">
        <v>1303</v>
      </c>
      <c r="N984" s="76" t="s">
        <v>1304</v>
      </c>
    </row>
    <row r="985" spans="2:14" x14ac:dyDescent="0.35">
      <c r="B985" s="91" t="s">
        <v>3606</v>
      </c>
      <c r="C985" s="71"/>
      <c r="D985" s="72" t="s">
        <v>1215</v>
      </c>
      <c r="E985" s="71" t="s">
        <v>367</v>
      </c>
      <c r="F985" s="71" t="s">
        <v>2311</v>
      </c>
      <c r="G985" s="72" t="s">
        <v>3606</v>
      </c>
      <c r="H985" s="86"/>
      <c r="I985" s="71" t="s">
        <v>1424</v>
      </c>
      <c r="J985" s="72" t="s">
        <v>170</v>
      </c>
      <c r="K985" s="71" t="s">
        <v>1821</v>
      </c>
      <c r="L985" s="77">
        <v>37205.695692883899</v>
      </c>
      <c r="M985" s="78" t="s">
        <v>1302</v>
      </c>
      <c r="N985" s="76" t="s">
        <v>1304</v>
      </c>
    </row>
    <row r="986" spans="2:14" x14ac:dyDescent="0.35">
      <c r="B986" s="91" t="s">
        <v>3607</v>
      </c>
      <c r="C986" s="71"/>
      <c r="D986" s="72" t="s">
        <v>1215</v>
      </c>
      <c r="E986" s="71" t="s">
        <v>367</v>
      </c>
      <c r="F986" s="71" t="s">
        <v>2311</v>
      </c>
      <c r="G986" s="72" t="s">
        <v>3607</v>
      </c>
      <c r="H986" s="86"/>
      <c r="I986" s="71" t="s">
        <v>1425</v>
      </c>
      <c r="J986" s="72" t="s">
        <v>170</v>
      </c>
      <c r="K986" s="71" t="s">
        <v>1821</v>
      </c>
      <c r="L986" s="77">
        <v>42520.79775280899</v>
      </c>
      <c r="M986" s="75" t="s">
        <v>1303</v>
      </c>
      <c r="N986" s="76" t="s">
        <v>1304</v>
      </c>
    </row>
    <row r="987" spans="2:14" x14ac:dyDescent="0.35">
      <c r="B987" s="91" t="s">
        <v>3608</v>
      </c>
      <c r="C987" s="71"/>
      <c r="D987" s="72" t="s">
        <v>1215</v>
      </c>
      <c r="E987" s="71" t="s">
        <v>367</v>
      </c>
      <c r="F987" s="71" t="s">
        <v>2311</v>
      </c>
      <c r="G987" s="72" t="s">
        <v>3608</v>
      </c>
      <c r="H987" s="86"/>
      <c r="I987" s="71" t="s">
        <v>1423</v>
      </c>
      <c r="J987" s="72" t="s">
        <v>173</v>
      </c>
      <c r="K987" s="71" t="s">
        <v>1821</v>
      </c>
      <c r="L987" s="77">
        <v>425207.89887640451</v>
      </c>
      <c r="M987" s="78" t="s">
        <v>1302</v>
      </c>
      <c r="N987" s="79" t="s">
        <v>4090</v>
      </c>
    </row>
    <row r="988" spans="2:14" x14ac:dyDescent="0.35">
      <c r="B988" s="91" t="s">
        <v>3609</v>
      </c>
      <c r="C988" s="71"/>
      <c r="D988" s="72" t="s">
        <v>1217</v>
      </c>
      <c r="E988" s="71" t="s">
        <v>282</v>
      </c>
      <c r="F988" s="71" t="s">
        <v>1878</v>
      </c>
      <c r="G988" s="72" t="s">
        <v>3609</v>
      </c>
      <c r="H988" s="86"/>
      <c r="I988" s="71" t="s">
        <v>1425</v>
      </c>
      <c r="J988" s="72" t="s">
        <v>170</v>
      </c>
      <c r="K988" s="71" t="s">
        <v>1821</v>
      </c>
      <c r="L988" s="77">
        <v>106.32584269662921</v>
      </c>
      <c r="M988" s="75" t="s">
        <v>1303</v>
      </c>
      <c r="N988" s="76" t="s">
        <v>1304</v>
      </c>
    </row>
    <row r="989" spans="2:14" x14ac:dyDescent="0.35">
      <c r="B989" s="91" t="s">
        <v>3610</v>
      </c>
      <c r="C989" s="71"/>
      <c r="D989" s="72" t="s">
        <v>1217</v>
      </c>
      <c r="E989" s="71" t="s">
        <v>282</v>
      </c>
      <c r="F989" s="71" t="s">
        <v>1878</v>
      </c>
      <c r="G989" s="72" t="s">
        <v>3610</v>
      </c>
      <c r="H989" s="86"/>
      <c r="I989" s="71" t="s">
        <v>1423</v>
      </c>
      <c r="J989" s="72" t="s">
        <v>173</v>
      </c>
      <c r="K989" s="71" t="s">
        <v>1821</v>
      </c>
      <c r="L989" s="77">
        <v>1063.3033707865168</v>
      </c>
      <c r="M989" s="78" t="s">
        <v>1302</v>
      </c>
      <c r="N989" s="79" t="s">
        <v>4090</v>
      </c>
    </row>
    <row r="990" spans="2:14" x14ac:dyDescent="0.35">
      <c r="B990" s="91" t="s">
        <v>3611</v>
      </c>
      <c r="C990" s="71"/>
      <c r="D990" s="72" t="s">
        <v>1217</v>
      </c>
      <c r="E990" s="71" t="s">
        <v>272</v>
      </c>
      <c r="F990" s="71" t="s">
        <v>2312</v>
      </c>
      <c r="G990" s="72" t="s">
        <v>3611</v>
      </c>
      <c r="H990" s="86"/>
      <c r="I990" s="71" t="s">
        <v>1424</v>
      </c>
      <c r="J990" s="72" t="s">
        <v>170</v>
      </c>
      <c r="K990" s="71" t="s">
        <v>1821</v>
      </c>
      <c r="L990" s="77">
        <v>304.41666666666669</v>
      </c>
      <c r="M990" s="78" t="s">
        <v>1302</v>
      </c>
      <c r="N990" s="76" t="s">
        <v>1304</v>
      </c>
    </row>
    <row r="991" spans="2:14" x14ac:dyDescent="0.35">
      <c r="B991" s="91" t="s">
        <v>3612</v>
      </c>
      <c r="C991" s="71"/>
      <c r="D991" s="72" t="s">
        <v>1217</v>
      </c>
      <c r="E991" s="71" t="s">
        <v>272</v>
      </c>
      <c r="F991" s="71" t="s">
        <v>2312</v>
      </c>
      <c r="G991" s="72" t="s">
        <v>3612</v>
      </c>
      <c r="H991" s="86"/>
      <c r="I991" s="71" t="s">
        <v>1425</v>
      </c>
      <c r="J991" s="72" t="s">
        <v>170</v>
      </c>
      <c r="K991" s="71" t="s">
        <v>1821</v>
      </c>
      <c r="L991" s="77">
        <v>347.91011235955057</v>
      </c>
      <c r="M991" s="75" t="s">
        <v>1303</v>
      </c>
      <c r="N991" s="76" t="s">
        <v>1304</v>
      </c>
    </row>
    <row r="992" spans="2:14" x14ac:dyDescent="0.35">
      <c r="B992" s="91" t="s">
        <v>3613</v>
      </c>
      <c r="C992" s="71"/>
      <c r="D992" s="72" t="s">
        <v>1217</v>
      </c>
      <c r="E992" s="71" t="s">
        <v>302</v>
      </c>
      <c r="F992" s="71" t="s">
        <v>2313</v>
      </c>
      <c r="G992" s="72" t="s">
        <v>3613</v>
      </c>
      <c r="H992" s="86"/>
      <c r="I992" s="71" t="s">
        <v>1425</v>
      </c>
      <c r="J992" s="72" t="s">
        <v>170</v>
      </c>
      <c r="K992" s="71" t="s">
        <v>1821</v>
      </c>
      <c r="L992" s="77">
        <v>77.31460674157303</v>
      </c>
      <c r="M992" s="75" t="s">
        <v>1303</v>
      </c>
      <c r="N992" s="76" t="s">
        <v>1304</v>
      </c>
    </row>
    <row r="993" spans="2:14" x14ac:dyDescent="0.35">
      <c r="B993" s="91" t="s">
        <v>3614</v>
      </c>
      <c r="C993" s="71"/>
      <c r="D993" s="72" t="s">
        <v>1217</v>
      </c>
      <c r="E993" s="71" t="s">
        <v>277</v>
      </c>
      <c r="F993" s="71" t="s">
        <v>1877</v>
      </c>
      <c r="G993" s="72" t="s">
        <v>3614</v>
      </c>
      <c r="H993" s="86"/>
      <c r="I993" s="71" t="s">
        <v>1424</v>
      </c>
      <c r="J993" s="72" t="s">
        <v>170</v>
      </c>
      <c r="K993" s="71" t="s">
        <v>1821</v>
      </c>
      <c r="L993" s="77">
        <v>418.52996254681642</v>
      </c>
      <c r="M993" s="78" t="s">
        <v>1302</v>
      </c>
      <c r="N993" s="76" t="s">
        <v>1304</v>
      </c>
    </row>
    <row r="994" spans="2:14" x14ac:dyDescent="0.35">
      <c r="B994" s="91" t="s">
        <v>3615</v>
      </c>
      <c r="C994" s="71"/>
      <c r="D994" s="72" t="s">
        <v>1217</v>
      </c>
      <c r="E994" s="71" t="s">
        <v>302</v>
      </c>
      <c r="F994" s="71" t="s">
        <v>2313</v>
      </c>
      <c r="G994" s="72" t="s">
        <v>3615</v>
      </c>
      <c r="H994" s="86"/>
      <c r="I994" s="71" t="s">
        <v>1424</v>
      </c>
      <c r="J994" s="72" t="s">
        <v>170</v>
      </c>
      <c r="K994" s="71" t="s">
        <v>1821</v>
      </c>
      <c r="L994" s="77">
        <v>67.632022471910105</v>
      </c>
      <c r="M994" s="78" t="s">
        <v>1302</v>
      </c>
      <c r="N994" s="76" t="s">
        <v>1304</v>
      </c>
    </row>
    <row r="995" spans="2:14" x14ac:dyDescent="0.35">
      <c r="B995" s="91" t="s">
        <v>3616</v>
      </c>
      <c r="C995" s="71"/>
      <c r="D995" s="72" t="s">
        <v>1217</v>
      </c>
      <c r="E995" s="71" t="s">
        <v>277</v>
      </c>
      <c r="F995" s="71" t="s">
        <v>1877</v>
      </c>
      <c r="G995" s="72" t="s">
        <v>3616</v>
      </c>
      <c r="H995" s="86"/>
      <c r="I995" s="71" t="s">
        <v>1425</v>
      </c>
      <c r="J995" s="72" t="s">
        <v>170</v>
      </c>
      <c r="K995" s="71" t="s">
        <v>1821</v>
      </c>
      <c r="L995" s="77">
        <v>478.31460674157302</v>
      </c>
      <c r="M995" s="75" t="s">
        <v>1303</v>
      </c>
      <c r="N995" s="76" t="s">
        <v>1304</v>
      </c>
    </row>
    <row r="996" spans="2:14" x14ac:dyDescent="0.35">
      <c r="B996" s="91" t="s">
        <v>3617</v>
      </c>
      <c r="C996" s="71"/>
      <c r="D996" s="72" t="s">
        <v>1217</v>
      </c>
      <c r="E996" s="71" t="s">
        <v>272</v>
      </c>
      <c r="F996" s="71" t="s">
        <v>2312</v>
      </c>
      <c r="G996" s="72" t="s">
        <v>3617</v>
      </c>
      <c r="H996" s="86"/>
      <c r="I996" s="71" t="s">
        <v>1423</v>
      </c>
      <c r="J996" s="72" t="s">
        <v>173</v>
      </c>
      <c r="K996" s="71" t="s">
        <v>1821</v>
      </c>
      <c r="L996" s="77">
        <v>3479.0898876404494</v>
      </c>
      <c r="M996" s="78" t="s">
        <v>1302</v>
      </c>
      <c r="N996" s="79" t="s">
        <v>4090</v>
      </c>
    </row>
    <row r="997" spans="2:14" x14ac:dyDescent="0.35">
      <c r="B997" s="91" t="s">
        <v>3618</v>
      </c>
      <c r="C997" s="71"/>
      <c r="D997" s="72" t="s">
        <v>1217</v>
      </c>
      <c r="E997" s="71" t="s">
        <v>277</v>
      </c>
      <c r="F997" s="71" t="s">
        <v>1877</v>
      </c>
      <c r="G997" s="72" t="s">
        <v>3618</v>
      </c>
      <c r="H997" s="86"/>
      <c r="I997" s="71" t="s">
        <v>1423</v>
      </c>
      <c r="J997" s="72" t="s">
        <v>173</v>
      </c>
      <c r="K997" s="71" t="s">
        <v>1821</v>
      </c>
      <c r="L997" s="77">
        <v>4783.1797752808989</v>
      </c>
      <c r="M997" s="78" t="s">
        <v>1302</v>
      </c>
      <c r="N997" s="79" t="s">
        <v>4090</v>
      </c>
    </row>
    <row r="998" spans="2:14" x14ac:dyDescent="0.35">
      <c r="B998" s="91" t="s">
        <v>3619</v>
      </c>
      <c r="C998" s="71"/>
      <c r="D998" s="72" t="s">
        <v>1217</v>
      </c>
      <c r="E998" s="71" t="s">
        <v>282</v>
      </c>
      <c r="F998" s="71" t="s">
        <v>1878</v>
      </c>
      <c r="G998" s="72" t="s">
        <v>3619</v>
      </c>
      <c r="H998" s="86"/>
      <c r="I998" s="71" t="s">
        <v>1424</v>
      </c>
      <c r="J998" s="72" t="s">
        <v>170</v>
      </c>
      <c r="K998" s="71" t="s">
        <v>1821</v>
      </c>
      <c r="L998" s="77">
        <v>93.043071161048701</v>
      </c>
      <c r="M998" s="78" t="s">
        <v>1302</v>
      </c>
      <c r="N998" s="76" t="s">
        <v>1304</v>
      </c>
    </row>
    <row r="999" spans="2:14" x14ac:dyDescent="0.35">
      <c r="B999" s="91" t="s">
        <v>3620</v>
      </c>
      <c r="C999" s="71"/>
      <c r="D999" s="72" t="s">
        <v>1217</v>
      </c>
      <c r="E999" s="71" t="s">
        <v>302</v>
      </c>
      <c r="F999" s="71" t="s">
        <v>2313</v>
      </c>
      <c r="G999" s="72" t="s">
        <v>3620</v>
      </c>
      <c r="H999" s="86"/>
      <c r="I999" s="71" t="s">
        <v>1423</v>
      </c>
      <c r="J999" s="72" t="s">
        <v>173</v>
      </c>
      <c r="K999" s="71" t="s">
        <v>1821</v>
      </c>
      <c r="L999" s="77">
        <v>773</v>
      </c>
      <c r="M999" s="78" t="s">
        <v>1302</v>
      </c>
      <c r="N999" s="79" t="s">
        <v>4090</v>
      </c>
    </row>
    <row r="1000" spans="2:14" x14ac:dyDescent="0.35">
      <c r="B1000" s="91" t="s">
        <v>3621</v>
      </c>
      <c r="C1000" s="71"/>
      <c r="D1000" s="72" t="s">
        <v>1220</v>
      </c>
      <c r="E1000" s="71" t="s">
        <v>1881</v>
      </c>
      <c r="F1000" s="71" t="s">
        <v>1882</v>
      </c>
      <c r="G1000" s="72" t="s">
        <v>3621</v>
      </c>
      <c r="H1000" s="86"/>
      <c r="I1000" s="71" t="s">
        <v>1425</v>
      </c>
      <c r="J1000" s="72" t="s">
        <v>170</v>
      </c>
      <c r="K1000" s="71" t="s">
        <v>1821</v>
      </c>
      <c r="L1000" s="77">
        <v>75.943820224719104</v>
      </c>
      <c r="M1000" s="75" t="s">
        <v>1303</v>
      </c>
      <c r="N1000" s="76" t="s">
        <v>1304</v>
      </c>
    </row>
    <row r="1001" spans="2:14" x14ac:dyDescent="0.35">
      <c r="B1001" s="91" t="s">
        <v>3622</v>
      </c>
      <c r="C1001" s="71"/>
      <c r="D1001" s="72" t="s">
        <v>1220</v>
      </c>
      <c r="E1001" s="71" t="s">
        <v>1879</v>
      </c>
      <c r="F1001" s="71" t="s">
        <v>1880</v>
      </c>
      <c r="G1001" s="72" t="s">
        <v>3622</v>
      </c>
      <c r="H1001" s="86"/>
      <c r="I1001" s="71" t="s">
        <v>1424</v>
      </c>
      <c r="J1001" s="72" t="s">
        <v>170</v>
      </c>
      <c r="K1001" s="71" t="s">
        <v>1821</v>
      </c>
      <c r="L1001" s="77">
        <v>348.84831460674155</v>
      </c>
      <c r="M1001" s="78" t="s">
        <v>1302</v>
      </c>
      <c r="N1001" s="76" t="s">
        <v>1304</v>
      </c>
    </row>
    <row r="1002" spans="2:14" x14ac:dyDescent="0.35">
      <c r="B1002" s="91" t="s">
        <v>3623</v>
      </c>
      <c r="C1002" s="71"/>
      <c r="D1002" s="72" t="s">
        <v>1220</v>
      </c>
      <c r="E1002" s="71" t="s">
        <v>1881</v>
      </c>
      <c r="F1002" s="71" t="s">
        <v>1882</v>
      </c>
      <c r="G1002" s="72" t="s">
        <v>3623</v>
      </c>
      <c r="H1002" s="86"/>
      <c r="I1002" s="71" t="s">
        <v>1424</v>
      </c>
      <c r="J1002" s="72" t="s">
        <v>170</v>
      </c>
      <c r="K1002" s="71" t="s">
        <v>1821</v>
      </c>
      <c r="L1002" s="77">
        <v>66.453183520599254</v>
      </c>
      <c r="M1002" s="78" t="s">
        <v>1302</v>
      </c>
      <c r="N1002" s="76" t="s">
        <v>1304</v>
      </c>
    </row>
    <row r="1003" spans="2:14" x14ac:dyDescent="0.35">
      <c r="B1003" s="91" t="s">
        <v>3624</v>
      </c>
      <c r="C1003" s="71"/>
      <c r="D1003" s="72" t="s">
        <v>1220</v>
      </c>
      <c r="E1003" s="71" t="s">
        <v>2306</v>
      </c>
      <c r="F1003" s="71" t="s">
        <v>2314</v>
      </c>
      <c r="G1003" s="72" t="s">
        <v>3624</v>
      </c>
      <c r="H1003" s="86"/>
      <c r="I1003" s="71" t="s">
        <v>1423</v>
      </c>
      <c r="J1003" s="72" t="s">
        <v>173</v>
      </c>
      <c r="K1003" s="71" t="s">
        <v>1821</v>
      </c>
      <c r="L1003" s="77">
        <v>2899.370786516854</v>
      </c>
      <c r="M1003" s="78" t="s">
        <v>1302</v>
      </c>
      <c r="N1003" s="79" t="s">
        <v>4090</v>
      </c>
    </row>
    <row r="1004" spans="2:14" x14ac:dyDescent="0.35">
      <c r="B1004" s="91" t="s">
        <v>3625</v>
      </c>
      <c r="C1004" s="71"/>
      <c r="D1004" s="72" t="s">
        <v>1220</v>
      </c>
      <c r="E1004" s="71" t="s">
        <v>2306</v>
      </c>
      <c r="F1004" s="71" t="s">
        <v>2314</v>
      </c>
      <c r="G1004" s="72" t="s">
        <v>3625</v>
      </c>
      <c r="H1004" s="86"/>
      <c r="I1004" s="71" t="s">
        <v>1425</v>
      </c>
      <c r="J1004" s="72" t="s">
        <v>170</v>
      </c>
      <c r="K1004" s="71" t="s">
        <v>1821</v>
      </c>
      <c r="L1004" s="77">
        <v>289.9438202247191</v>
      </c>
      <c r="M1004" s="75" t="s">
        <v>1303</v>
      </c>
      <c r="N1004" s="76" t="s">
        <v>1304</v>
      </c>
    </row>
    <row r="1005" spans="2:14" x14ac:dyDescent="0.35">
      <c r="B1005" s="91" t="s">
        <v>3626</v>
      </c>
      <c r="C1005" s="71"/>
      <c r="D1005" s="72" t="s">
        <v>1220</v>
      </c>
      <c r="E1005" s="71" t="s">
        <v>4033</v>
      </c>
      <c r="F1005" s="71" t="s">
        <v>4037</v>
      </c>
      <c r="G1005" s="72" t="s">
        <v>3626</v>
      </c>
      <c r="H1005" s="86"/>
      <c r="I1005" s="71" t="s">
        <v>1424</v>
      </c>
      <c r="J1005" s="72" t="s">
        <v>170</v>
      </c>
      <c r="K1005" s="71" t="s">
        <v>1821</v>
      </c>
      <c r="L1005" s="77">
        <v>531.5449438202246</v>
      </c>
      <c r="M1005" s="78" t="s">
        <v>1302</v>
      </c>
      <c r="N1005" s="76" t="s">
        <v>1304</v>
      </c>
    </row>
    <row r="1006" spans="2:14" x14ac:dyDescent="0.35">
      <c r="B1006" s="91" t="s">
        <v>3627</v>
      </c>
      <c r="C1006" s="71"/>
      <c r="D1006" s="72" t="s">
        <v>1220</v>
      </c>
      <c r="E1006" s="71" t="s">
        <v>4035</v>
      </c>
      <c r="F1006" s="71" t="s">
        <v>4038</v>
      </c>
      <c r="G1006" s="72" t="s">
        <v>3627</v>
      </c>
      <c r="H1006" s="86"/>
      <c r="I1006" s="71" t="s">
        <v>1423</v>
      </c>
      <c r="J1006" s="72" t="s">
        <v>173</v>
      </c>
      <c r="K1006" s="71" t="s">
        <v>1821</v>
      </c>
      <c r="L1006" s="77">
        <v>4417.1797752808989</v>
      </c>
      <c r="M1006" s="78" t="s">
        <v>1302</v>
      </c>
      <c r="N1006" s="79" t="s">
        <v>4090</v>
      </c>
    </row>
    <row r="1007" spans="2:14" x14ac:dyDescent="0.35">
      <c r="B1007" s="91" t="s">
        <v>2074</v>
      </c>
      <c r="C1007" s="71"/>
      <c r="D1007" s="72" t="s">
        <v>1220</v>
      </c>
      <c r="E1007" s="71" t="s">
        <v>1879</v>
      </c>
      <c r="F1007" s="71" t="s">
        <v>1880</v>
      </c>
      <c r="G1007" s="72" t="s">
        <v>2074</v>
      </c>
      <c r="H1007" s="86"/>
      <c r="I1007" s="71" t="s">
        <v>1425</v>
      </c>
      <c r="J1007" s="72" t="s">
        <v>170</v>
      </c>
      <c r="K1007" s="71" t="s">
        <v>1821</v>
      </c>
      <c r="L1007" s="77">
        <v>398.68539325842693</v>
      </c>
      <c r="M1007" s="75" t="s">
        <v>1303</v>
      </c>
      <c r="N1007" s="76" t="s">
        <v>1304</v>
      </c>
    </row>
    <row r="1008" spans="2:14" x14ac:dyDescent="0.35">
      <c r="B1008" s="91" t="s">
        <v>3628</v>
      </c>
      <c r="C1008" s="71"/>
      <c r="D1008" s="72" t="s">
        <v>1220</v>
      </c>
      <c r="E1008" s="71" t="s">
        <v>1863</v>
      </c>
      <c r="F1008" s="71" t="s">
        <v>1883</v>
      </c>
      <c r="G1008" s="72" t="s">
        <v>3628</v>
      </c>
      <c r="H1008" s="86"/>
      <c r="I1008" s="71" t="s">
        <v>1424</v>
      </c>
      <c r="J1008" s="72" t="s">
        <v>170</v>
      </c>
      <c r="K1008" s="71" t="s">
        <v>1821</v>
      </c>
      <c r="L1008" s="77">
        <v>48.316479400749067</v>
      </c>
      <c r="M1008" s="78" t="s">
        <v>1302</v>
      </c>
      <c r="N1008" s="76" t="s">
        <v>1304</v>
      </c>
    </row>
    <row r="1009" spans="2:14" x14ac:dyDescent="0.35">
      <c r="B1009" s="91" t="s">
        <v>3629</v>
      </c>
      <c r="C1009" s="71"/>
      <c r="D1009" s="72" t="s">
        <v>1220</v>
      </c>
      <c r="E1009" s="71" t="s">
        <v>4035</v>
      </c>
      <c r="F1009" s="71" t="s">
        <v>4038</v>
      </c>
      <c r="G1009" s="72" t="s">
        <v>3629</v>
      </c>
      <c r="H1009" s="86"/>
      <c r="I1009" s="71" t="s">
        <v>1424</v>
      </c>
      <c r="J1009" s="72" t="s">
        <v>170</v>
      </c>
      <c r="K1009" s="71" t="s">
        <v>1821</v>
      </c>
      <c r="L1009" s="77">
        <v>386.50280898876412</v>
      </c>
      <c r="M1009" s="78" t="s">
        <v>1302</v>
      </c>
      <c r="N1009" s="76" t="s">
        <v>1304</v>
      </c>
    </row>
    <row r="1010" spans="2:14" x14ac:dyDescent="0.35">
      <c r="B1010" s="91" t="s">
        <v>3630</v>
      </c>
      <c r="C1010" s="71"/>
      <c r="D1010" s="72" t="s">
        <v>1220</v>
      </c>
      <c r="E1010" s="71" t="s">
        <v>2306</v>
      </c>
      <c r="F1010" s="71" t="s">
        <v>2314</v>
      </c>
      <c r="G1010" s="72" t="s">
        <v>3630</v>
      </c>
      <c r="H1010" s="86"/>
      <c r="I1010" s="71" t="s">
        <v>1424</v>
      </c>
      <c r="J1010" s="72" t="s">
        <v>170</v>
      </c>
      <c r="K1010" s="71" t="s">
        <v>1821</v>
      </c>
      <c r="L1010" s="77">
        <v>253.69007490636702</v>
      </c>
      <c r="M1010" s="78" t="s">
        <v>1302</v>
      </c>
      <c r="N1010" s="76" t="s">
        <v>1304</v>
      </c>
    </row>
    <row r="1011" spans="2:14" x14ac:dyDescent="0.35">
      <c r="B1011" s="91" t="s">
        <v>3631</v>
      </c>
      <c r="C1011" s="71"/>
      <c r="D1011" s="72" t="s">
        <v>1220</v>
      </c>
      <c r="E1011" s="71" t="s">
        <v>4033</v>
      </c>
      <c r="F1011" s="71" t="s">
        <v>4037</v>
      </c>
      <c r="G1011" s="72" t="s">
        <v>3631</v>
      </c>
      <c r="H1011" s="86"/>
      <c r="I1011" s="71" t="s">
        <v>1423</v>
      </c>
      <c r="J1011" s="72" t="s">
        <v>173</v>
      </c>
      <c r="K1011" s="71" t="s">
        <v>1821</v>
      </c>
      <c r="L1011" s="77">
        <v>6074.8202247191011</v>
      </c>
      <c r="M1011" s="78" t="s">
        <v>1302</v>
      </c>
      <c r="N1011" s="79" t="s">
        <v>4090</v>
      </c>
    </row>
    <row r="1012" spans="2:14" x14ac:dyDescent="0.35">
      <c r="B1012" s="91" t="s">
        <v>3632</v>
      </c>
      <c r="C1012" s="71"/>
      <c r="D1012" s="72" t="s">
        <v>1220</v>
      </c>
      <c r="E1012" s="71" t="s">
        <v>1863</v>
      </c>
      <c r="F1012" s="71" t="s">
        <v>1883</v>
      </c>
      <c r="G1012" s="72" t="s">
        <v>3632</v>
      </c>
      <c r="H1012" s="86"/>
      <c r="I1012" s="71" t="s">
        <v>1423</v>
      </c>
      <c r="J1012" s="72" t="s">
        <v>173</v>
      </c>
      <c r="K1012" s="71" t="s">
        <v>1821</v>
      </c>
      <c r="L1012" s="77">
        <v>552.14606741573039</v>
      </c>
      <c r="M1012" s="78" t="s">
        <v>1302</v>
      </c>
      <c r="N1012" s="79" t="s">
        <v>4090</v>
      </c>
    </row>
    <row r="1013" spans="2:14" x14ac:dyDescent="0.35">
      <c r="B1013" s="91" t="s">
        <v>3633</v>
      </c>
      <c r="C1013" s="71"/>
      <c r="D1013" s="72" t="s">
        <v>1220</v>
      </c>
      <c r="E1013" s="71" t="s">
        <v>1881</v>
      </c>
      <c r="F1013" s="71" t="s">
        <v>1882</v>
      </c>
      <c r="G1013" s="72" t="s">
        <v>3633</v>
      </c>
      <c r="H1013" s="86"/>
      <c r="I1013" s="71" t="s">
        <v>1423</v>
      </c>
      <c r="J1013" s="72" t="s">
        <v>173</v>
      </c>
      <c r="K1013" s="71" t="s">
        <v>1821</v>
      </c>
      <c r="L1013" s="77">
        <v>759.50561797752812</v>
      </c>
      <c r="M1013" s="78" t="s">
        <v>1302</v>
      </c>
      <c r="N1013" s="79" t="s">
        <v>4090</v>
      </c>
    </row>
    <row r="1014" spans="2:14" x14ac:dyDescent="0.35">
      <c r="B1014" s="91" t="s">
        <v>3634</v>
      </c>
      <c r="C1014" s="71"/>
      <c r="D1014" s="72" t="s">
        <v>1220</v>
      </c>
      <c r="E1014" s="71" t="s">
        <v>1879</v>
      </c>
      <c r="F1014" s="71" t="s">
        <v>1880</v>
      </c>
      <c r="G1014" s="72" t="s">
        <v>3634</v>
      </c>
      <c r="H1014" s="86"/>
      <c r="I1014" s="71" t="s">
        <v>1423</v>
      </c>
      <c r="J1014" s="72" t="s">
        <v>173</v>
      </c>
      <c r="K1014" s="71" t="s">
        <v>1821</v>
      </c>
      <c r="L1014" s="77">
        <v>3986.7865168539324</v>
      </c>
      <c r="M1014" s="78" t="s">
        <v>1302</v>
      </c>
      <c r="N1014" s="79" t="s">
        <v>4090</v>
      </c>
    </row>
    <row r="1015" spans="2:14" x14ac:dyDescent="0.35">
      <c r="B1015" s="91" t="s">
        <v>3635</v>
      </c>
      <c r="C1015" s="71"/>
      <c r="D1015" s="72" t="s">
        <v>1220</v>
      </c>
      <c r="E1015" s="71" t="s">
        <v>1863</v>
      </c>
      <c r="F1015" s="71" t="s">
        <v>1883</v>
      </c>
      <c r="G1015" s="72" t="s">
        <v>3635</v>
      </c>
      <c r="H1015" s="86"/>
      <c r="I1015" s="71" t="s">
        <v>1425</v>
      </c>
      <c r="J1015" s="72" t="s">
        <v>170</v>
      </c>
      <c r="K1015" s="71" t="s">
        <v>1821</v>
      </c>
      <c r="L1015" s="77">
        <v>55.213483146067418</v>
      </c>
      <c r="M1015" s="75" t="s">
        <v>1303</v>
      </c>
      <c r="N1015" s="76" t="s">
        <v>1304</v>
      </c>
    </row>
    <row r="1016" spans="2:14" x14ac:dyDescent="0.35">
      <c r="B1016" s="91" t="s">
        <v>3636</v>
      </c>
      <c r="C1016" s="71"/>
      <c r="D1016" s="72" t="s">
        <v>1220</v>
      </c>
      <c r="E1016" s="71" t="s">
        <v>4035</v>
      </c>
      <c r="F1016" s="71" t="s">
        <v>4038</v>
      </c>
      <c r="G1016" s="72" t="s">
        <v>3636</v>
      </c>
      <c r="H1016" s="86"/>
      <c r="I1016" s="71" t="s">
        <v>1425</v>
      </c>
      <c r="J1016" s="72" t="s">
        <v>170</v>
      </c>
      <c r="K1016" s="71" t="s">
        <v>1821</v>
      </c>
      <c r="L1016" s="77">
        <v>441.71910112359552</v>
      </c>
      <c r="M1016" s="75" t="s">
        <v>1303</v>
      </c>
      <c r="N1016" s="76" t="s">
        <v>1304</v>
      </c>
    </row>
    <row r="1017" spans="2:14" x14ac:dyDescent="0.35">
      <c r="B1017" s="91" t="s">
        <v>3637</v>
      </c>
      <c r="C1017" s="71"/>
      <c r="D1017" s="72" t="s">
        <v>1220</v>
      </c>
      <c r="E1017" s="71" t="s">
        <v>4033</v>
      </c>
      <c r="F1017" s="71" t="s">
        <v>4037</v>
      </c>
      <c r="G1017" s="72" t="s">
        <v>3637</v>
      </c>
      <c r="H1017" s="86"/>
      <c r="I1017" s="71" t="s">
        <v>1425</v>
      </c>
      <c r="J1017" s="72" t="s">
        <v>170</v>
      </c>
      <c r="K1017" s="71" t="s">
        <v>1821</v>
      </c>
      <c r="L1017" s="77">
        <v>607.48314606741565</v>
      </c>
      <c r="M1017" s="75" t="s">
        <v>1303</v>
      </c>
      <c r="N1017" s="76" t="s">
        <v>1304</v>
      </c>
    </row>
    <row r="1018" spans="2:14" x14ac:dyDescent="0.35">
      <c r="B1018" s="91" t="s">
        <v>3638</v>
      </c>
      <c r="C1018" s="71"/>
      <c r="D1018" s="72" t="s">
        <v>452</v>
      </c>
      <c r="E1018" s="71" t="s">
        <v>36</v>
      </c>
      <c r="F1018" s="71" t="s">
        <v>1884</v>
      </c>
      <c r="G1018" s="72" t="s">
        <v>3638</v>
      </c>
      <c r="H1018" s="86"/>
      <c r="I1018" s="71" t="s">
        <v>1423</v>
      </c>
      <c r="J1018" s="72" t="s">
        <v>173</v>
      </c>
      <c r="K1018" s="71" t="s">
        <v>1821</v>
      </c>
      <c r="L1018" s="77">
        <v>1898.7528089887642</v>
      </c>
      <c r="M1018" s="78" t="s">
        <v>1302</v>
      </c>
      <c r="N1018" s="79" t="s">
        <v>4090</v>
      </c>
    </row>
    <row r="1019" spans="2:14" x14ac:dyDescent="0.35">
      <c r="B1019" s="91" t="s">
        <v>3639</v>
      </c>
      <c r="C1019" s="71"/>
      <c r="D1019" s="72" t="s">
        <v>452</v>
      </c>
      <c r="E1019" s="71" t="s">
        <v>106</v>
      </c>
      <c r="F1019" s="71" t="s">
        <v>2315</v>
      </c>
      <c r="G1019" s="72" t="s">
        <v>3639</v>
      </c>
      <c r="H1019" s="86"/>
      <c r="I1019" s="71" t="s">
        <v>1425</v>
      </c>
      <c r="J1019" s="72" t="s">
        <v>170</v>
      </c>
      <c r="K1019" s="71" t="s">
        <v>1821</v>
      </c>
      <c r="L1019" s="77">
        <v>138.03370786516854</v>
      </c>
      <c r="M1019" s="75" t="s">
        <v>1303</v>
      </c>
      <c r="N1019" s="76" t="s">
        <v>1304</v>
      </c>
    </row>
    <row r="1020" spans="2:14" x14ac:dyDescent="0.35">
      <c r="B1020" s="91" t="s">
        <v>3640</v>
      </c>
      <c r="C1020" s="71"/>
      <c r="D1020" s="72" t="s">
        <v>452</v>
      </c>
      <c r="E1020" s="71" t="s">
        <v>36</v>
      </c>
      <c r="F1020" s="71" t="s">
        <v>1884</v>
      </c>
      <c r="G1020" s="72" t="s">
        <v>3640</v>
      </c>
      <c r="H1020" s="86"/>
      <c r="I1020" s="71" t="s">
        <v>1424</v>
      </c>
      <c r="J1020" s="72" t="s">
        <v>170</v>
      </c>
      <c r="K1020" s="71" t="s">
        <v>1821</v>
      </c>
      <c r="L1020" s="77">
        <v>166.13951310861421</v>
      </c>
      <c r="M1020" s="78" t="s">
        <v>1302</v>
      </c>
      <c r="N1020" s="76" t="s">
        <v>1304</v>
      </c>
    </row>
    <row r="1021" spans="2:14" x14ac:dyDescent="0.35">
      <c r="B1021" s="91" t="s">
        <v>3641</v>
      </c>
      <c r="C1021" s="71"/>
      <c r="D1021" s="72" t="s">
        <v>452</v>
      </c>
      <c r="E1021" s="71" t="s">
        <v>36</v>
      </c>
      <c r="F1021" s="71" t="s">
        <v>1884</v>
      </c>
      <c r="G1021" s="72" t="s">
        <v>3641</v>
      </c>
      <c r="H1021" s="86"/>
      <c r="I1021" s="71" t="s">
        <v>1425</v>
      </c>
      <c r="J1021" s="72" t="s">
        <v>170</v>
      </c>
      <c r="K1021" s="71" t="s">
        <v>1821</v>
      </c>
      <c r="L1021" s="77">
        <v>189.87640449438203</v>
      </c>
      <c r="M1021" s="75" t="s">
        <v>1303</v>
      </c>
      <c r="N1021" s="76" t="s">
        <v>1304</v>
      </c>
    </row>
    <row r="1022" spans="2:14" x14ac:dyDescent="0.35">
      <c r="B1022" s="91" t="s">
        <v>3642</v>
      </c>
      <c r="C1022" s="71"/>
      <c r="D1022" s="72" t="s">
        <v>452</v>
      </c>
      <c r="E1022" s="71" t="s">
        <v>106</v>
      </c>
      <c r="F1022" s="71" t="s">
        <v>2315</v>
      </c>
      <c r="G1022" s="72" t="s">
        <v>3642</v>
      </c>
      <c r="H1022" s="86"/>
      <c r="I1022" s="71" t="s">
        <v>1424</v>
      </c>
      <c r="J1022" s="72" t="s">
        <v>170</v>
      </c>
      <c r="K1022" s="71" t="s">
        <v>1821</v>
      </c>
      <c r="L1022" s="77">
        <v>120.78370786516854</v>
      </c>
      <c r="M1022" s="78" t="s">
        <v>1302</v>
      </c>
      <c r="N1022" s="76" t="s">
        <v>1304</v>
      </c>
    </row>
    <row r="1023" spans="2:14" x14ac:dyDescent="0.35">
      <c r="B1023" s="91" t="s">
        <v>3643</v>
      </c>
      <c r="C1023" s="71"/>
      <c r="D1023" s="72" t="s">
        <v>452</v>
      </c>
      <c r="E1023" s="71" t="s">
        <v>106</v>
      </c>
      <c r="F1023" s="71" t="s">
        <v>2315</v>
      </c>
      <c r="G1023" s="72" t="s">
        <v>3643</v>
      </c>
      <c r="H1023" s="86"/>
      <c r="I1023" s="71" t="s">
        <v>1423</v>
      </c>
      <c r="J1023" s="72" t="s">
        <v>173</v>
      </c>
      <c r="K1023" s="71" t="s">
        <v>1821</v>
      </c>
      <c r="L1023" s="77">
        <v>1380.370786516854</v>
      </c>
      <c r="M1023" s="78" t="s">
        <v>1302</v>
      </c>
      <c r="N1023" s="79" t="s">
        <v>4090</v>
      </c>
    </row>
    <row r="1024" spans="2:14" x14ac:dyDescent="0.35">
      <c r="B1024" s="91" t="s">
        <v>3644</v>
      </c>
      <c r="C1024" s="71"/>
      <c r="D1024" s="72" t="s">
        <v>457</v>
      </c>
      <c r="E1024" s="71" t="s">
        <v>367</v>
      </c>
      <c r="F1024" s="71" t="s">
        <v>1886</v>
      </c>
      <c r="G1024" s="72" t="s">
        <v>3644</v>
      </c>
      <c r="H1024" s="86"/>
      <c r="I1024" s="71" t="s">
        <v>1423</v>
      </c>
      <c r="J1024" s="72" t="s">
        <v>173</v>
      </c>
      <c r="K1024" s="71" t="s">
        <v>1821</v>
      </c>
      <c r="L1024" s="77">
        <v>5695.0674157303365</v>
      </c>
      <c r="M1024" s="78" t="s">
        <v>1302</v>
      </c>
      <c r="N1024" s="79" t="s">
        <v>4090</v>
      </c>
    </row>
    <row r="1025" spans="2:14" x14ac:dyDescent="0.35">
      <c r="B1025" s="91" t="s">
        <v>3645</v>
      </c>
      <c r="C1025" s="71"/>
      <c r="D1025" s="72" t="s">
        <v>457</v>
      </c>
      <c r="E1025" s="71" t="s">
        <v>108</v>
      </c>
      <c r="F1025" s="71" t="s">
        <v>1885</v>
      </c>
      <c r="G1025" s="72" t="s">
        <v>3645</v>
      </c>
      <c r="H1025" s="86"/>
      <c r="I1025" s="71" t="s">
        <v>1424</v>
      </c>
      <c r="J1025" s="72" t="s">
        <v>170</v>
      </c>
      <c r="K1025" s="71" t="s">
        <v>1821</v>
      </c>
      <c r="L1025" s="77">
        <v>362.35112359550561</v>
      </c>
      <c r="M1025" s="78" t="s">
        <v>1302</v>
      </c>
      <c r="N1025" s="76" t="s">
        <v>1304</v>
      </c>
    </row>
    <row r="1026" spans="2:14" x14ac:dyDescent="0.35">
      <c r="B1026" s="91" t="s">
        <v>3646</v>
      </c>
      <c r="C1026" s="71"/>
      <c r="D1026" s="72" t="s">
        <v>457</v>
      </c>
      <c r="E1026" s="71" t="s">
        <v>367</v>
      </c>
      <c r="F1026" s="71" t="s">
        <v>1886</v>
      </c>
      <c r="G1026" s="72" t="s">
        <v>3646</v>
      </c>
      <c r="H1026" s="86"/>
      <c r="I1026" s="71" t="s">
        <v>1425</v>
      </c>
      <c r="J1026" s="72" t="s">
        <v>170</v>
      </c>
      <c r="K1026" s="71" t="s">
        <v>1821</v>
      </c>
      <c r="L1026" s="77">
        <v>569.50561797752812</v>
      </c>
      <c r="M1026" s="75" t="s">
        <v>1303</v>
      </c>
      <c r="N1026" s="76" t="s">
        <v>1304</v>
      </c>
    </row>
    <row r="1027" spans="2:14" x14ac:dyDescent="0.35">
      <c r="B1027" s="91" t="s">
        <v>3647</v>
      </c>
      <c r="C1027" s="71"/>
      <c r="D1027" s="72" t="s">
        <v>457</v>
      </c>
      <c r="E1027" s="71" t="s">
        <v>108</v>
      </c>
      <c r="F1027" s="71" t="s">
        <v>1885</v>
      </c>
      <c r="G1027" s="72" t="s">
        <v>3647</v>
      </c>
      <c r="H1027" s="86"/>
      <c r="I1027" s="71" t="s">
        <v>1423</v>
      </c>
      <c r="J1027" s="72" t="s">
        <v>173</v>
      </c>
      <c r="K1027" s="71" t="s">
        <v>1821</v>
      </c>
      <c r="L1027" s="77">
        <v>4141.0898876404499</v>
      </c>
      <c r="M1027" s="78" t="s">
        <v>1302</v>
      </c>
      <c r="N1027" s="79" t="s">
        <v>4090</v>
      </c>
    </row>
    <row r="1028" spans="2:14" x14ac:dyDescent="0.35">
      <c r="B1028" s="91" t="s">
        <v>3648</v>
      </c>
      <c r="C1028" s="71"/>
      <c r="D1028" s="72" t="s">
        <v>457</v>
      </c>
      <c r="E1028" s="71" t="s">
        <v>108</v>
      </c>
      <c r="F1028" s="71" t="s">
        <v>1885</v>
      </c>
      <c r="G1028" s="72" t="s">
        <v>3648</v>
      </c>
      <c r="H1028" s="86"/>
      <c r="I1028" s="71" t="s">
        <v>1425</v>
      </c>
      <c r="J1028" s="72" t="s">
        <v>170</v>
      </c>
      <c r="K1028" s="71" t="s">
        <v>1821</v>
      </c>
      <c r="L1028" s="77">
        <v>414.11235955056179</v>
      </c>
      <c r="M1028" s="75" t="s">
        <v>1303</v>
      </c>
      <c r="N1028" s="76" t="s">
        <v>1304</v>
      </c>
    </row>
    <row r="1029" spans="2:14" x14ac:dyDescent="0.35">
      <c r="B1029" s="91" t="s">
        <v>3649</v>
      </c>
      <c r="C1029" s="71"/>
      <c r="D1029" s="72" t="s">
        <v>457</v>
      </c>
      <c r="E1029" s="71" t="s">
        <v>367</v>
      </c>
      <c r="F1029" s="71" t="s">
        <v>1886</v>
      </c>
      <c r="G1029" s="72" t="s">
        <v>3649</v>
      </c>
      <c r="H1029" s="86"/>
      <c r="I1029" s="71" t="s">
        <v>1424</v>
      </c>
      <c r="J1029" s="72" t="s">
        <v>170</v>
      </c>
      <c r="K1029" s="71" t="s">
        <v>1821</v>
      </c>
      <c r="L1029" s="77">
        <v>498.32490636704119</v>
      </c>
      <c r="M1029" s="78" t="s">
        <v>1302</v>
      </c>
      <c r="N1029" s="76" t="s">
        <v>1304</v>
      </c>
    </row>
    <row r="1030" spans="2:14" x14ac:dyDescent="0.35">
      <c r="B1030" s="91" t="s">
        <v>3650</v>
      </c>
      <c r="C1030" s="71"/>
      <c r="D1030" s="72" t="s">
        <v>1225</v>
      </c>
      <c r="E1030" s="71" t="s">
        <v>1863</v>
      </c>
      <c r="F1030" s="71" t="s">
        <v>2316</v>
      </c>
      <c r="G1030" s="72" t="s">
        <v>3650</v>
      </c>
      <c r="H1030" s="86"/>
      <c r="I1030" s="71" t="s">
        <v>1424</v>
      </c>
      <c r="J1030" s="72" t="s">
        <v>170</v>
      </c>
      <c r="K1030" s="71" t="s">
        <v>1821</v>
      </c>
      <c r="L1030" s="77">
        <v>48.316479400749067</v>
      </c>
      <c r="M1030" s="78" t="s">
        <v>1302</v>
      </c>
      <c r="N1030" s="76" t="s">
        <v>1304</v>
      </c>
    </row>
    <row r="1031" spans="2:14" x14ac:dyDescent="0.35">
      <c r="B1031" s="91" t="s">
        <v>3651</v>
      </c>
      <c r="C1031" s="71"/>
      <c r="D1031" s="72" t="s">
        <v>1225</v>
      </c>
      <c r="E1031" s="71" t="s">
        <v>1879</v>
      </c>
      <c r="F1031" s="71" t="s">
        <v>1887</v>
      </c>
      <c r="G1031" s="72" t="s">
        <v>3651</v>
      </c>
      <c r="H1031" s="86"/>
      <c r="I1031" s="71" t="s">
        <v>1424</v>
      </c>
      <c r="J1031" s="72" t="s">
        <v>170</v>
      </c>
      <c r="K1031" s="71" t="s">
        <v>1821</v>
      </c>
      <c r="L1031" s="77">
        <v>66.453183520599254</v>
      </c>
      <c r="M1031" s="78" t="s">
        <v>1302</v>
      </c>
      <c r="N1031" s="76" t="s">
        <v>1304</v>
      </c>
    </row>
    <row r="1032" spans="2:14" x14ac:dyDescent="0.35">
      <c r="B1032" s="91" t="s">
        <v>3652</v>
      </c>
      <c r="C1032" s="71"/>
      <c r="D1032" s="72" t="s">
        <v>1225</v>
      </c>
      <c r="E1032" s="71" t="s">
        <v>342</v>
      </c>
      <c r="F1032" s="71" t="s">
        <v>2583</v>
      </c>
      <c r="G1032" s="72" t="s">
        <v>3652</v>
      </c>
      <c r="H1032" s="86"/>
      <c r="I1032" s="71" t="s">
        <v>1424</v>
      </c>
      <c r="J1032" s="72" t="s">
        <v>170</v>
      </c>
      <c r="K1032" s="71" t="s">
        <v>1821</v>
      </c>
      <c r="L1032" s="77">
        <v>215.92977528089887</v>
      </c>
      <c r="M1032" s="78" t="s">
        <v>1302</v>
      </c>
      <c r="N1032" s="76" t="s">
        <v>1304</v>
      </c>
    </row>
    <row r="1033" spans="2:14" x14ac:dyDescent="0.35">
      <c r="B1033" s="91" t="s">
        <v>3653</v>
      </c>
      <c r="C1033" s="71"/>
      <c r="D1033" s="72" t="s">
        <v>1225</v>
      </c>
      <c r="E1033" s="71" t="s">
        <v>242</v>
      </c>
      <c r="F1033" s="71" t="s">
        <v>2584</v>
      </c>
      <c r="G1033" s="72" t="s">
        <v>3653</v>
      </c>
      <c r="H1033" s="86"/>
      <c r="I1033" s="71" t="s">
        <v>1423</v>
      </c>
      <c r="J1033" s="72" t="s">
        <v>173</v>
      </c>
      <c r="K1033" s="71" t="s">
        <v>1821</v>
      </c>
      <c r="L1033" s="77">
        <v>1795.0786516853932</v>
      </c>
      <c r="M1033" s="78" t="s">
        <v>1302</v>
      </c>
      <c r="N1033" s="79" t="s">
        <v>4090</v>
      </c>
    </row>
    <row r="1034" spans="2:14" x14ac:dyDescent="0.35">
      <c r="B1034" s="91" t="s">
        <v>3654</v>
      </c>
      <c r="C1034" s="71"/>
      <c r="D1034" s="72" t="s">
        <v>1225</v>
      </c>
      <c r="E1034" s="71" t="s">
        <v>342</v>
      </c>
      <c r="F1034" s="71" t="s">
        <v>2583</v>
      </c>
      <c r="G1034" s="72" t="s">
        <v>3654</v>
      </c>
      <c r="H1034" s="86"/>
      <c r="I1034" s="71" t="s">
        <v>1423</v>
      </c>
      <c r="J1034" s="72" t="s">
        <v>173</v>
      </c>
      <c r="K1034" s="71" t="s">
        <v>1821</v>
      </c>
      <c r="L1034" s="77">
        <v>2467.7865168539324</v>
      </c>
      <c r="M1034" s="78" t="s">
        <v>1302</v>
      </c>
      <c r="N1034" s="79" t="s">
        <v>4090</v>
      </c>
    </row>
    <row r="1035" spans="2:14" x14ac:dyDescent="0.35">
      <c r="B1035" s="91" t="s">
        <v>3655</v>
      </c>
      <c r="C1035" s="71"/>
      <c r="D1035" s="72" t="s">
        <v>1225</v>
      </c>
      <c r="E1035" s="71" t="s">
        <v>242</v>
      </c>
      <c r="F1035" s="71" t="s">
        <v>2584</v>
      </c>
      <c r="G1035" s="72" t="s">
        <v>3655</v>
      </c>
      <c r="H1035" s="86"/>
      <c r="I1035" s="71" t="s">
        <v>1425</v>
      </c>
      <c r="J1035" s="72" t="s">
        <v>170</v>
      </c>
      <c r="K1035" s="71" t="s">
        <v>1821</v>
      </c>
      <c r="L1035" s="77">
        <v>179.50561797752809</v>
      </c>
      <c r="M1035" s="75" t="s">
        <v>1303</v>
      </c>
      <c r="N1035" s="76" t="s">
        <v>1304</v>
      </c>
    </row>
    <row r="1036" spans="2:14" x14ac:dyDescent="0.35">
      <c r="B1036" s="91" t="s">
        <v>3656</v>
      </c>
      <c r="C1036" s="71"/>
      <c r="D1036" s="72" t="s">
        <v>1225</v>
      </c>
      <c r="E1036" s="71" t="s">
        <v>1879</v>
      </c>
      <c r="F1036" s="71" t="s">
        <v>1887</v>
      </c>
      <c r="G1036" s="72" t="s">
        <v>3656</v>
      </c>
      <c r="H1036" s="86"/>
      <c r="I1036" s="71" t="s">
        <v>1423</v>
      </c>
      <c r="J1036" s="72" t="s">
        <v>173</v>
      </c>
      <c r="K1036" s="71" t="s">
        <v>1821</v>
      </c>
      <c r="L1036" s="77">
        <v>759.50561797752812</v>
      </c>
      <c r="M1036" s="78" t="s">
        <v>1302</v>
      </c>
      <c r="N1036" s="79" t="s">
        <v>4090</v>
      </c>
    </row>
    <row r="1037" spans="2:14" x14ac:dyDescent="0.35">
      <c r="B1037" s="91" t="s">
        <v>3657</v>
      </c>
      <c r="C1037" s="71"/>
      <c r="D1037" s="72" t="s">
        <v>1225</v>
      </c>
      <c r="E1037" s="71" t="s">
        <v>242</v>
      </c>
      <c r="F1037" s="71" t="s">
        <v>2584</v>
      </c>
      <c r="G1037" s="72" t="s">
        <v>3657</v>
      </c>
      <c r="H1037" s="86"/>
      <c r="I1037" s="71" t="s">
        <v>1424</v>
      </c>
      <c r="J1037" s="72" t="s">
        <v>170</v>
      </c>
      <c r="K1037" s="71" t="s">
        <v>1821</v>
      </c>
      <c r="L1037" s="77">
        <v>157.07116104868913</v>
      </c>
      <c r="M1037" s="78" t="s">
        <v>1302</v>
      </c>
      <c r="N1037" s="76" t="s">
        <v>1304</v>
      </c>
    </row>
    <row r="1038" spans="2:14" x14ac:dyDescent="0.35">
      <c r="B1038" s="91" t="s">
        <v>3658</v>
      </c>
      <c r="C1038" s="71"/>
      <c r="D1038" s="72" t="s">
        <v>1225</v>
      </c>
      <c r="E1038" s="71" t="s">
        <v>342</v>
      </c>
      <c r="F1038" s="71" t="s">
        <v>2583</v>
      </c>
      <c r="G1038" s="72" t="s">
        <v>3658</v>
      </c>
      <c r="H1038" s="86"/>
      <c r="I1038" s="71" t="s">
        <v>1425</v>
      </c>
      <c r="J1038" s="72" t="s">
        <v>170</v>
      </c>
      <c r="K1038" s="71" t="s">
        <v>1821</v>
      </c>
      <c r="L1038" s="77">
        <v>246.77528089887639</v>
      </c>
      <c r="M1038" s="75" t="s">
        <v>1303</v>
      </c>
      <c r="N1038" s="76" t="s">
        <v>1304</v>
      </c>
    </row>
    <row r="1039" spans="2:14" x14ac:dyDescent="0.35">
      <c r="B1039" s="91" t="s">
        <v>3659</v>
      </c>
      <c r="C1039" s="71"/>
      <c r="D1039" s="72" t="s">
        <v>1225</v>
      </c>
      <c r="E1039" s="71" t="s">
        <v>1863</v>
      </c>
      <c r="F1039" s="71" t="s">
        <v>2316</v>
      </c>
      <c r="G1039" s="72" t="s">
        <v>3659</v>
      </c>
      <c r="H1039" s="86"/>
      <c r="I1039" s="71" t="s">
        <v>1425</v>
      </c>
      <c r="J1039" s="72" t="s">
        <v>170</v>
      </c>
      <c r="K1039" s="71" t="s">
        <v>1821</v>
      </c>
      <c r="L1039" s="77">
        <v>55.213483146067418</v>
      </c>
      <c r="M1039" s="75" t="s">
        <v>1303</v>
      </c>
      <c r="N1039" s="76" t="s">
        <v>1304</v>
      </c>
    </row>
    <row r="1040" spans="2:14" x14ac:dyDescent="0.35">
      <c r="B1040" s="91" t="s">
        <v>3660</v>
      </c>
      <c r="C1040" s="71"/>
      <c r="D1040" s="72" t="s">
        <v>1225</v>
      </c>
      <c r="E1040" s="71" t="s">
        <v>1863</v>
      </c>
      <c r="F1040" s="71" t="s">
        <v>2316</v>
      </c>
      <c r="G1040" s="72" t="s">
        <v>3660</v>
      </c>
      <c r="H1040" s="86"/>
      <c r="I1040" s="71" t="s">
        <v>1423</v>
      </c>
      <c r="J1040" s="72" t="s">
        <v>173</v>
      </c>
      <c r="K1040" s="71" t="s">
        <v>1821</v>
      </c>
      <c r="L1040" s="77">
        <v>552.14606741573039</v>
      </c>
      <c r="M1040" s="78" t="s">
        <v>1302</v>
      </c>
      <c r="N1040" s="79" t="s">
        <v>4090</v>
      </c>
    </row>
    <row r="1041" spans="2:14" x14ac:dyDescent="0.35">
      <c r="B1041" s="91" t="s">
        <v>3661</v>
      </c>
      <c r="C1041" s="71"/>
      <c r="D1041" s="72" t="s">
        <v>1225</v>
      </c>
      <c r="E1041" s="71" t="s">
        <v>1879</v>
      </c>
      <c r="F1041" s="71" t="s">
        <v>1887</v>
      </c>
      <c r="G1041" s="72" t="s">
        <v>3661</v>
      </c>
      <c r="H1041" s="86"/>
      <c r="I1041" s="71" t="s">
        <v>1425</v>
      </c>
      <c r="J1041" s="72" t="s">
        <v>170</v>
      </c>
      <c r="K1041" s="71" t="s">
        <v>1821</v>
      </c>
      <c r="L1041" s="77">
        <v>75.943820224719104</v>
      </c>
      <c r="M1041" s="75" t="s">
        <v>1303</v>
      </c>
      <c r="N1041" s="76" t="s">
        <v>1304</v>
      </c>
    </row>
    <row r="1042" spans="2:14" x14ac:dyDescent="0.35">
      <c r="B1042" s="91" t="s">
        <v>3662</v>
      </c>
      <c r="C1042" s="71"/>
      <c r="D1042" s="72" t="s">
        <v>1228</v>
      </c>
      <c r="E1042" s="71" t="s">
        <v>1890</v>
      </c>
      <c r="F1042" s="71" t="s">
        <v>1891</v>
      </c>
      <c r="G1042" s="72" t="s">
        <v>3662</v>
      </c>
      <c r="H1042" s="86"/>
      <c r="I1042" s="71" t="s">
        <v>1423</v>
      </c>
      <c r="J1042" s="72" t="s">
        <v>173</v>
      </c>
      <c r="K1042" s="71" t="s">
        <v>1821</v>
      </c>
      <c r="L1042" s="77">
        <v>7440.8764044943819</v>
      </c>
      <c r="M1042" s="78" t="s">
        <v>1302</v>
      </c>
      <c r="N1042" s="79" t="s">
        <v>4090</v>
      </c>
    </row>
    <row r="1043" spans="2:14" x14ac:dyDescent="0.35">
      <c r="B1043" s="91" t="s">
        <v>3663</v>
      </c>
      <c r="C1043" s="71"/>
      <c r="D1043" s="72" t="s">
        <v>1228</v>
      </c>
      <c r="E1043" s="71" t="s">
        <v>1852</v>
      </c>
      <c r="F1043" s="71" t="s">
        <v>2319</v>
      </c>
      <c r="G1043" s="72" t="s">
        <v>3663</v>
      </c>
      <c r="H1043" s="86"/>
      <c r="I1043" s="71" t="s">
        <v>1423</v>
      </c>
      <c r="J1043" s="72" t="s">
        <v>173</v>
      </c>
      <c r="K1043" s="71" t="s">
        <v>1821</v>
      </c>
      <c r="L1043" s="77">
        <v>5412.1685393258422</v>
      </c>
      <c r="M1043" s="78" t="s">
        <v>1302</v>
      </c>
      <c r="N1043" s="79" t="s">
        <v>4090</v>
      </c>
    </row>
    <row r="1044" spans="2:14" x14ac:dyDescent="0.35">
      <c r="B1044" s="91" t="s">
        <v>3664</v>
      </c>
      <c r="C1044" s="71"/>
      <c r="D1044" s="72" t="s">
        <v>1228</v>
      </c>
      <c r="E1044" s="71" t="s">
        <v>2317</v>
      </c>
      <c r="F1044" s="71" t="s">
        <v>2318</v>
      </c>
      <c r="G1044" s="72" t="s">
        <v>3664</v>
      </c>
      <c r="H1044" s="86"/>
      <c r="I1044" s="71" t="s">
        <v>1423</v>
      </c>
      <c r="J1044" s="72" t="s">
        <v>173</v>
      </c>
      <c r="K1044" s="71" t="s">
        <v>1821</v>
      </c>
      <c r="L1044" s="77">
        <v>773</v>
      </c>
      <c r="M1044" s="78" t="s">
        <v>1302</v>
      </c>
      <c r="N1044" s="79" t="s">
        <v>4090</v>
      </c>
    </row>
    <row r="1045" spans="2:14" x14ac:dyDescent="0.35">
      <c r="B1045" s="91" t="s">
        <v>3665</v>
      </c>
      <c r="C1045" s="71"/>
      <c r="D1045" s="72" t="s">
        <v>1228</v>
      </c>
      <c r="E1045" s="71" t="s">
        <v>2317</v>
      </c>
      <c r="F1045" s="71" t="s">
        <v>2318</v>
      </c>
      <c r="G1045" s="72" t="s">
        <v>3665</v>
      </c>
      <c r="H1045" s="86"/>
      <c r="I1045" s="71" t="s">
        <v>1424</v>
      </c>
      <c r="J1045" s="72" t="s">
        <v>170</v>
      </c>
      <c r="K1045" s="71" t="s">
        <v>1821</v>
      </c>
      <c r="L1045" s="77">
        <v>67.632022471910105</v>
      </c>
      <c r="M1045" s="78" t="s">
        <v>1302</v>
      </c>
      <c r="N1045" s="76" t="s">
        <v>1304</v>
      </c>
    </row>
    <row r="1046" spans="2:14" x14ac:dyDescent="0.35">
      <c r="B1046" s="91" t="s">
        <v>3666</v>
      </c>
      <c r="C1046" s="71"/>
      <c r="D1046" s="72" t="s">
        <v>1228</v>
      </c>
      <c r="E1046" s="71" t="s">
        <v>1890</v>
      </c>
      <c r="F1046" s="71" t="s">
        <v>1891</v>
      </c>
      <c r="G1046" s="72" t="s">
        <v>3666</v>
      </c>
      <c r="H1046" s="86"/>
      <c r="I1046" s="71" t="s">
        <v>1424</v>
      </c>
      <c r="J1046" s="72" t="s">
        <v>170</v>
      </c>
      <c r="K1046" s="71" t="s">
        <v>1821</v>
      </c>
      <c r="L1046" s="77">
        <v>651.08239700374531</v>
      </c>
      <c r="M1046" s="78" t="s">
        <v>1302</v>
      </c>
      <c r="N1046" s="76" t="s">
        <v>1304</v>
      </c>
    </row>
    <row r="1047" spans="2:14" x14ac:dyDescent="0.35">
      <c r="B1047" s="91" t="s">
        <v>3667</v>
      </c>
      <c r="C1047" s="71"/>
      <c r="D1047" s="72" t="s">
        <v>1228</v>
      </c>
      <c r="E1047" s="71" t="s">
        <v>1888</v>
      </c>
      <c r="F1047" s="71" t="s">
        <v>1889</v>
      </c>
      <c r="G1047" s="72" t="s">
        <v>3667</v>
      </c>
      <c r="H1047" s="86"/>
      <c r="I1047" s="71" t="s">
        <v>1424</v>
      </c>
      <c r="J1047" s="72" t="s">
        <v>170</v>
      </c>
      <c r="K1047" s="71" t="s">
        <v>1821</v>
      </c>
      <c r="L1047" s="77">
        <v>93.043071161048701</v>
      </c>
      <c r="M1047" s="78" t="s">
        <v>1302</v>
      </c>
      <c r="N1047" s="76" t="s">
        <v>1304</v>
      </c>
    </row>
    <row r="1048" spans="2:14" x14ac:dyDescent="0.35">
      <c r="B1048" s="91" t="s">
        <v>3668</v>
      </c>
      <c r="C1048" s="71"/>
      <c r="D1048" s="72" t="s">
        <v>1228</v>
      </c>
      <c r="E1048" s="71" t="s">
        <v>1852</v>
      </c>
      <c r="F1048" s="71" t="s">
        <v>2319</v>
      </c>
      <c r="G1048" s="72" t="s">
        <v>3668</v>
      </c>
      <c r="H1048" s="86"/>
      <c r="I1048" s="71" t="s">
        <v>1424</v>
      </c>
      <c r="J1048" s="72" t="s">
        <v>170</v>
      </c>
      <c r="K1048" s="71" t="s">
        <v>1821</v>
      </c>
      <c r="L1048" s="77">
        <v>473.57116104868913</v>
      </c>
      <c r="M1048" s="78" t="s">
        <v>1302</v>
      </c>
      <c r="N1048" s="76" t="s">
        <v>1304</v>
      </c>
    </row>
    <row r="1049" spans="2:14" x14ac:dyDescent="0.35">
      <c r="B1049" s="91" t="s">
        <v>3669</v>
      </c>
      <c r="C1049" s="71"/>
      <c r="D1049" s="72" t="s">
        <v>1228</v>
      </c>
      <c r="E1049" s="71" t="s">
        <v>1888</v>
      </c>
      <c r="F1049" s="71" t="s">
        <v>1889</v>
      </c>
      <c r="G1049" s="72" t="s">
        <v>3669</v>
      </c>
      <c r="H1049" s="86"/>
      <c r="I1049" s="71" t="s">
        <v>1425</v>
      </c>
      <c r="J1049" s="72" t="s">
        <v>170</v>
      </c>
      <c r="K1049" s="71" t="s">
        <v>1821</v>
      </c>
      <c r="L1049" s="77">
        <v>106.32584269662921</v>
      </c>
      <c r="M1049" s="75" t="s">
        <v>1303</v>
      </c>
      <c r="N1049" s="76" t="s">
        <v>1304</v>
      </c>
    </row>
    <row r="1050" spans="2:14" x14ac:dyDescent="0.35">
      <c r="B1050" s="91" t="s">
        <v>3670</v>
      </c>
      <c r="C1050" s="71"/>
      <c r="D1050" s="72" t="s">
        <v>1228</v>
      </c>
      <c r="E1050" s="71" t="s">
        <v>1888</v>
      </c>
      <c r="F1050" s="71" t="s">
        <v>1889</v>
      </c>
      <c r="G1050" s="72" t="s">
        <v>3670</v>
      </c>
      <c r="H1050" s="86"/>
      <c r="I1050" s="71" t="s">
        <v>1423</v>
      </c>
      <c r="J1050" s="72" t="s">
        <v>173</v>
      </c>
      <c r="K1050" s="71" t="s">
        <v>1821</v>
      </c>
      <c r="L1050" s="77">
        <v>1063.3033707865168</v>
      </c>
      <c r="M1050" s="78" t="s">
        <v>1302</v>
      </c>
      <c r="N1050" s="79" t="s">
        <v>4090</v>
      </c>
    </row>
    <row r="1051" spans="2:14" x14ac:dyDescent="0.35">
      <c r="B1051" s="91" t="s">
        <v>3671</v>
      </c>
      <c r="C1051" s="71"/>
      <c r="D1051" s="72" t="s">
        <v>1228</v>
      </c>
      <c r="E1051" s="71" t="s">
        <v>1852</v>
      </c>
      <c r="F1051" s="71" t="s">
        <v>2319</v>
      </c>
      <c r="G1051" s="72" t="s">
        <v>3671</v>
      </c>
      <c r="H1051" s="86"/>
      <c r="I1051" s="71" t="s">
        <v>1425</v>
      </c>
      <c r="J1051" s="72" t="s">
        <v>170</v>
      </c>
      <c r="K1051" s="71" t="s">
        <v>1821</v>
      </c>
      <c r="L1051" s="77">
        <v>541.21348314606746</v>
      </c>
      <c r="M1051" s="75" t="s">
        <v>1303</v>
      </c>
      <c r="N1051" s="76" t="s">
        <v>1304</v>
      </c>
    </row>
    <row r="1052" spans="2:14" x14ac:dyDescent="0.35">
      <c r="B1052" s="91" t="s">
        <v>3672</v>
      </c>
      <c r="C1052" s="71"/>
      <c r="D1052" s="72" t="s">
        <v>1228</v>
      </c>
      <c r="E1052" s="71" t="s">
        <v>2317</v>
      </c>
      <c r="F1052" s="71" t="s">
        <v>2318</v>
      </c>
      <c r="G1052" s="72" t="s">
        <v>3672</v>
      </c>
      <c r="H1052" s="86"/>
      <c r="I1052" s="71" t="s">
        <v>1425</v>
      </c>
      <c r="J1052" s="72" t="s">
        <v>170</v>
      </c>
      <c r="K1052" s="71" t="s">
        <v>1821</v>
      </c>
      <c r="L1052" s="77">
        <v>77.31460674157303</v>
      </c>
      <c r="M1052" s="75" t="s">
        <v>1303</v>
      </c>
      <c r="N1052" s="76" t="s">
        <v>1304</v>
      </c>
    </row>
    <row r="1053" spans="2:14" x14ac:dyDescent="0.35">
      <c r="B1053" s="91" t="s">
        <v>3673</v>
      </c>
      <c r="C1053" s="71"/>
      <c r="D1053" s="72" t="s">
        <v>1228</v>
      </c>
      <c r="E1053" s="71" t="s">
        <v>1890</v>
      </c>
      <c r="F1053" s="71" t="s">
        <v>1891</v>
      </c>
      <c r="G1053" s="72" t="s">
        <v>3673</v>
      </c>
      <c r="H1053" s="86"/>
      <c r="I1053" s="71" t="s">
        <v>1425</v>
      </c>
      <c r="J1053" s="72" t="s">
        <v>170</v>
      </c>
      <c r="K1053" s="71" t="s">
        <v>1821</v>
      </c>
      <c r="L1053" s="77">
        <v>744.08988764044943</v>
      </c>
      <c r="M1053" s="75" t="s">
        <v>1303</v>
      </c>
      <c r="N1053" s="76" t="s">
        <v>1304</v>
      </c>
    </row>
    <row r="1054" spans="2:14" x14ac:dyDescent="0.35">
      <c r="B1054" s="91" t="s">
        <v>3674</v>
      </c>
      <c r="C1054" s="71"/>
      <c r="D1054" s="72" t="s">
        <v>2585</v>
      </c>
      <c r="E1054" s="71" t="s">
        <v>16</v>
      </c>
      <c r="F1054" s="71" t="s">
        <v>2586</v>
      </c>
      <c r="G1054" s="72" t="s">
        <v>3674</v>
      </c>
      <c r="H1054" s="86"/>
      <c r="I1054" s="71" t="s">
        <v>1423</v>
      </c>
      <c r="J1054" s="72" t="s">
        <v>173</v>
      </c>
      <c r="K1054" s="71" t="s">
        <v>1821</v>
      </c>
      <c r="L1054" s="77">
        <v>7731.1797752808989</v>
      </c>
      <c r="M1054" s="78" t="s">
        <v>1302</v>
      </c>
      <c r="N1054" s="79" t="s">
        <v>4090</v>
      </c>
    </row>
    <row r="1055" spans="2:14" x14ac:dyDescent="0.35">
      <c r="B1055" s="91" t="s">
        <v>3675</v>
      </c>
      <c r="C1055" s="71"/>
      <c r="D1055" s="72" t="s">
        <v>2585</v>
      </c>
      <c r="E1055" s="71" t="s">
        <v>29</v>
      </c>
      <c r="F1055" s="71" t="s">
        <v>2587</v>
      </c>
      <c r="G1055" s="72" t="s">
        <v>3675</v>
      </c>
      <c r="H1055" s="86"/>
      <c r="I1055" s="71" t="s">
        <v>1423</v>
      </c>
      <c r="J1055" s="72" t="s">
        <v>173</v>
      </c>
      <c r="K1055" s="71" t="s">
        <v>1821</v>
      </c>
      <c r="L1055" s="77">
        <v>10629.662921348314</v>
      </c>
      <c r="M1055" s="78" t="s">
        <v>1302</v>
      </c>
      <c r="N1055" s="79" t="s">
        <v>4090</v>
      </c>
    </row>
    <row r="1056" spans="2:14" x14ac:dyDescent="0.35">
      <c r="B1056" s="91" t="s">
        <v>3676</v>
      </c>
      <c r="C1056" s="71"/>
      <c r="D1056" s="72" t="s">
        <v>2585</v>
      </c>
      <c r="E1056" s="71" t="s">
        <v>16</v>
      </c>
      <c r="F1056" s="71" t="s">
        <v>2586</v>
      </c>
      <c r="G1056" s="72" t="s">
        <v>3676</v>
      </c>
      <c r="H1056" s="86"/>
      <c r="I1056" s="71" t="s">
        <v>1425</v>
      </c>
      <c r="J1056" s="72" t="s">
        <v>170</v>
      </c>
      <c r="K1056" s="71" t="s">
        <v>1821</v>
      </c>
      <c r="L1056" s="77">
        <v>773.11235955056179</v>
      </c>
      <c r="M1056" s="75" t="s">
        <v>1303</v>
      </c>
      <c r="N1056" s="76" t="s">
        <v>1304</v>
      </c>
    </row>
    <row r="1057" spans="2:14" x14ac:dyDescent="0.35">
      <c r="B1057" s="91" t="s">
        <v>3677</v>
      </c>
      <c r="C1057" s="71"/>
      <c r="D1057" s="72" t="s">
        <v>2585</v>
      </c>
      <c r="E1057" s="71" t="s">
        <v>16</v>
      </c>
      <c r="F1057" s="71" t="s">
        <v>2586</v>
      </c>
      <c r="G1057" s="72" t="s">
        <v>3677</v>
      </c>
      <c r="H1057" s="86"/>
      <c r="I1057" s="71" t="s">
        <v>1424</v>
      </c>
      <c r="J1057" s="72" t="s">
        <v>170</v>
      </c>
      <c r="K1057" s="71" t="s">
        <v>1821</v>
      </c>
      <c r="L1057" s="77">
        <v>676.47940074906364</v>
      </c>
      <c r="M1057" s="78" t="s">
        <v>1302</v>
      </c>
      <c r="N1057" s="76" t="s">
        <v>1304</v>
      </c>
    </row>
    <row r="1058" spans="2:14" x14ac:dyDescent="0.35">
      <c r="B1058" s="91" t="s">
        <v>3678</v>
      </c>
      <c r="C1058" s="71"/>
      <c r="D1058" s="72" t="s">
        <v>2585</v>
      </c>
      <c r="E1058" s="71" t="s">
        <v>29</v>
      </c>
      <c r="F1058" s="71" t="s">
        <v>2587</v>
      </c>
      <c r="G1058" s="72" t="s">
        <v>3678</v>
      </c>
      <c r="H1058" s="86"/>
      <c r="I1058" s="71" t="s">
        <v>1425</v>
      </c>
      <c r="J1058" s="72" t="s">
        <v>170</v>
      </c>
      <c r="K1058" s="71" t="s">
        <v>1821</v>
      </c>
      <c r="L1058" s="77">
        <v>1062.9775280898875</v>
      </c>
      <c r="M1058" s="75" t="s">
        <v>1303</v>
      </c>
      <c r="N1058" s="76" t="s">
        <v>1304</v>
      </c>
    </row>
    <row r="1059" spans="2:14" x14ac:dyDescent="0.35">
      <c r="B1059" s="91" t="s">
        <v>3679</v>
      </c>
      <c r="C1059" s="71"/>
      <c r="D1059" s="72" t="s">
        <v>2585</v>
      </c>
      <c r="E1059" s="71" t="s">
        <v>29</v>
      </c>
      <c r="F1059" s="71" t="s">
        <v>2587</v>
      </c>
      <c r="G1059" s="72" t="s">
        <v>3679</v>
      </c>
      <c r="H1059" s="86"/>
      <c r="I1059" s="71" t="s">
        <v>1424</v>
      </c>
      <c r="J1059" s="72" t="s">
        <v>170</v>
      </c>
      <c r="K1059" s="71" t="s">
        <v>1821</v>
      </c>
      <c r="L1059" s="77">
        <v>930.08895131086138</v>
      </c>
      <c r="M1059" s="78" t="s">
        <v>1302</v>
      </c>
      <c r="N1059" s="76" t="s">
        <v>1304</v>
      </c>
    </row>
    <row r="1060" spans="2:14" x14ac:dyDescent="0.35">
      <c r="B1060" s="91" t="s">
        <v>3680</v>
      </c>
      <c r="C1060" s="71"/>
      <c r="D1060" s="72" t="s">
        <v>1231</v>
      </c>
      <c r="E1060" s="71" t="s">
        <v>262</v>
      </c>
      <c r="F1060" s="71" t="s">
        <v>2321</v>
      </c>
      <c r="G1060" s="72" t="s">
        <v>3680</v>
      </c>
      <c r="H1060" s="86"/>
      <c r="I1060" s="71" t="s">
        <v>1423</v>
      </c>
      <c r="J1060" s="72" t="s">
        <v>173</v>
      </c>
      <c r="K1060" s="71" t="s">
        <v>1821</v>
      </c>
      <c r="L1060" s="77">
        <v>220.61797752808988</v>
      </c>
      <c r="M1060" s="78" t="s">
        <v>1302</v>
      </c>
      <c r="N1060" s="79" t="s">
        <v>4090</v>
      </c>
    </row>
    <row r="1061" spans="2:14" x14ac:dyDescent="0.35">
      <c r="B1061" s="91" t="s">
        <v>3681</v>
      </c>
      <c r="C1061" s="71"/>
      <c r="D1061" s="72" t="s">
        <v>1231</v>
      </c>
      <c r="E1061" s="71" t="s">
        <v>262</v>
      </c>
      <c r="F1061" s="71" t="s">
        <v>2321</v>
      </c>
      <c r="G1061" s="72" t="s">
        <v>3681</v>
      </c>
      <c r="H1061" s="86"/>
      <c r="I1061" s="71" t="s">
        <v>1424</v>
      </c>
      <c r="J1061" s="72" t="s">
        <v>170</v>
      </c>
      <c r="K1061" s="71" t="s">
        <v>1821</v>
      </c>
      <c r="L1061" s="77">
        <v>19.30243445692884</v>
      </c>
      <c r="M1061" s="78" t="s">
        <v>1302</v>
      </c>
      <c r="N1061" s="76" t="s">
        <v>1304</v>
      </c>
    </row>
    <row r="1062" spans="2:14" x14ac:dyDescent="0.35">
      <c r="B1062" s="91" t="s">
        <v>3682</v>
      </c>
      <c r="C1062" s="71"/>
      <c r="D1062" s="72" t="s">
        <v>1231</v>
      </c>
      <c r="E1062" s="71" t="s">
        <v>267</v>
      </c>
      <c r="F1062" s="71" t="s">
        <v>2320</v>
      </c>
      <c r="G1062" s="72" t="s">
        <v>3682</v>
      </c>
      <c r="H1062" s="86"/>
      <c r="I1062" s="71" t="s">
        <v>1424</v>
      </c>
      <c r="J1062" s="72" t="s">
        <v>170</v>
      </c>
      <c r="K1062" s="71" t="s">
        <v>1821</v>
      </c>
      <c r="L1062" s="77">
        <v>26.588951310861429</v>
      </c>
      <c r="M1062" s="78" t="s">
        <v>1302</v>
      </c>
      <c r="N1062" s="76" t="s">
        <v>1304</v>
      </c>
    </row>
    <row r="1063" spans="2:14" x14ac:dyDescent="0.35">
      <c r="B1063" s="91" t="s">
        <v>3683</v>
      </c>
      <c r="C1063" s="71"/>
      <c r="D1063" s="72" t="s">
        <v>1231</v>
      </c>
      <c r="E1063" s="71" t="s">
        <v>267</v>
      </c>
      <c r="F1063" s="71" t="s">
        <v>2320</v>
      </c>
      <c r="G1063" s="72" t="s">
        <v>3683</v>
      </c>
      <c r="H1063" s="86"/>
      <c r="I1063" s="71" t="s">
        <v>1423</v>
      </c>
      <c r="J1063" s="72" t="s">
        <v>173</v>
      </c>
      <c r="K1063" s="71" t="s">
        <v>1821</v>
      </c>
      <c r="L1063" s="77">
        <v>303.8089887640449</v>
      </c>
      <c r="M1063" s="78" t="s">
        <v>1302</v>
      </c>
      <c r="N1063" s="79" t="s">
        <v>4090</v>
      </c>
    </row>
    <row r="1064" spans="2:14" x14ac:dyDescent="0.35">
      <c r="B1064" s="91" t="s">
        <v>3684</v>
      </c>
      <c r="C1064" s="71"/>
      <c r="D1064" s="72" t="s">
        <v>1231</v>
      </c>
      <c r="E1064" s="71" t="s">
        <v>262</v>
      </c>
      <c r="F1064" s="71" t="s">
        <v>2321</v>
      </c>
      <c r="G1064" s="72" t="s">
        <v>3684</v>
      </c>
      <c r="H1064" s="86"/>
      <c r="I1064" s="71" t="s">
        <v>1425</v>
      </c>
      <c r="J1064" s="72" t="s">
        <v>170</v>
      </c>
      <c r="K1064" s="71" t="s">
        <v>1821</v>
      </c>
      <c r="L1064" s="77">
        <v>22.056179775280896</v>
      </c>
      <c r="M1064" s="75" t="s">
        <v>1303</v>
      </c>
      <c r="N1064" s="76" t="s">
        <v>1304</v>
      </c>
    </row>
    <row r="1065" spans="2:14" x14ac:dyDescent="0.35">
      <c r="B1065" s="91" t="s">
        <v>3685</v>
      </c>
      <c r="C1065" s="71"/>
      <c r="D1065" s="72" t="s">
        <v>1236</v>
      </c>
      <c r="E1065" s="71" t="s">
        <v>2592</v>
      </c>
      <c r="F1065" s="71" t="s">
        <v>2593</v>
      </c>
      <c r="G1065" s="72" t="s">
        <v>3685</v>
      </c>
      <c r="H1065" s="86"/>
      <c r="I1065" s="71" t="s">
        <v>1424</v>
      </c>
      <c r="J1065" s="72" t="s">
        <v>170</v>
      </c>
      <c r="K1065" s="71" t="s">
        <v>1821</v>
      </c>
      <c r="L1065" s="77">
        <v>83430.962546816489</v>
      </c>
      <c r="M1065" s="78" t="s">
        <v>1302</v>
      </c>
      <c r="N1065" s="76" t="s">
        <v>1304</v>
      </c>
    </row>
    <row r="1066" spans="2:14" x14ac:dyDescent="0.35">
      <c r="B1066" s="91" t="s">
        <v>3686</v>
      </c>
      <c r="C1066" s="71"/>
      <c r="D1066" s="72" t="s">
        <v>1236</v>
      </c>
      <c r="E1066" s="71" t="s">
        <v>2588</v>
      </c>
      <c r="F1066" s="71" t="s">
        <v>2589</v>
      </c>
      <c r="G1066" s="72" t="s">
        <v>3686</v>
      </c>
      <c r="H1066" s="86"/>
      <c r="I1066" s="71" t="s">
        <v>1423</v>
      </c>
      <c r="J1066" s="72" t="s">
        <v>173</v>
      </c>
      <c r="K1066" s="71" t="s">
        <v>1821</v>
      </c>
      <c r="L1066" s="77">
        <v>438092.4382022472</v>
      </c>
      <c r="M1066" s="78" t="s">
        <v>1302</v>
      </c>
      <c r="N1066" s="79" t="s">
        <v>4090</v>
      </c>
    </row>
    <row r="1067" spans="2:14" x14ac:dyDescent="0.35">
      <c r="B1067" s="91" t="s">
        <v>3687</v>
      </c>
      <c r="C1067" s="71"/>
      <c r="D1067" s="72" t="s">
        <v>1236</v>
      </c>
      <c r="E1067" s="71" t="s">
        <v>2596</v>
      </c>
      <c r="F1067" s="71" t="s">
        <v>2597</v>
      </c>
      <c r="G1067" s="72" t="s">
        <v>3687</v>
      </c>
      <c r="H1067" s="86"/>
      <c r="I1067" s="71" t="s">
        <v>1424</v>
      </c>
      <c r="J1067" s="72" t="s">
        <v>170</v>
      </c>
      <c r="K1067" s="71" t="s">
        <v>1821</v>
      </c>
      <c r="L1067" s="77">
        <v>13529.356741573034</v>
      </c>
      <c r="M1067" s="78" t="s">
        <v>1302</v>
      </c>
      <c r="N1067" s="76" t="s">
        <v>1304</v>
      </c>
    </row>
    <row r="1068" spans="2:14" x14ac:dyDescent="0.35">
      <c r="B1068" s="91" t="s">
        <v>3688</v>
      </c>
      <c r="C1068" s="71"/>
      <c r="D1068" s="72" t="s">
        <v>1236</v>
      </c>
      <c r="E1068" s="71" t="s">
        <v>2590</v>
      </c>
      <c r="F1068" s="71" t="s">
        <v>2591</v>
      </c>
      <c r="G1068" s="72" t="s">
        <v>3688</v>
      </c>
      <c r="H1068" s="86"/>
      <c r="I1068" s="71" t="s">
        <v>1425</v>
      </c>
      <c r="J1068" s="72" t="s">
        <v>170</v>
      </c>
      <c r="K1068" s="71" t="s">
        <v>1821</v>
      </c>
      <c r="L1068" s="77">
        <v>131105.69662921349</v>
      </c>
      <c r="M1068" s="75" t="s">
        <v>1303</v>
      </c>
      <c r="N1068" s="76" t="s">
        <v>1304</v>
      </c>
    </row>
    <row r="1069" spans="2:14" x14ac:dyDescent="0.35">
      <c r="B1069" s="91" t="s">
        <v>3689</v>
      </c>
      <c r="C1069" s="71"/>
      <c r="D1069" s="72" t="s">
        <v>1236</v>
      </c>
      <c r="E1069" s="71" t="s">
        <v>2592</v>
      </c>
      <c r="F1069" s="71" t="s">
        <v>2593</v>
      </c>
      <c r="G1069" s="72" t="s">
        <v>3689</v>
      </c>
      <c r="H1069" s="86"/>
      <c r="I1069" s="71" t="s">
        <v>1423</v>
      </c>
      <c r="J1069" s="72" t="s">
        <v>173</v>
      </c>
      <c r="K1069" s="71" t="s">
        <v>1821</v>
      </c>
      <c r="L1069" s="77">
        <v>953496.62921348319</v>
      </c>
      <c r="M1069" s="78" t="s">
        <v>1302</v>
      </c>
      <c r="N1069" s="79" t="s">
        <v>4090</v>
      </c>
    </row>
    <row r="1070" spans="2:14" x14ac:dyDescent="0.35">
      <c r="B1070" s="91" t="s">
        <v>3690</v>
      </c>
      <c r="C1070" s="71"/>
      <c r="D1070" s="72" t="s">
        <v>1236</v>
      </c>
      <c r="E1070" s="71" t="s">
        <v>2596</v>
      </c>
      <c r="F1070" s="71" t="s">
        <v>2597</v>
      </c>
      <c r="G1070" s="72" t="s">
        <v>3690</v>
      </c>
      <c r="H1070" s="86"/>
      <c r="I1070" s="71" t="s">
        <v>1425</v>
      </c>
      <c r="J1070" s="72" t="s">
        <v>170</v>
      </c>
      <c r="K1070" s="71" t="s">
        <v>1821</v>
      </c>
      <c r="L1070" s="77">
        <v>15462.123595505618</v>
      </c>
      <c r="M1070" s="75" t="s">
        <v>1303</v>
      </c>
      <c r="N1070" s="76" t="s">
        <v>1304</v>
      </c>
    </row>
    <row r="1071" spans="2:14" x14ac:dyDescent="0.35">
      <c r="B1071" s="91" t="s">
        <v>3691</v>
      </c>
      <c r="C1071" s="71"/>
      <c r="D1071" s="72" t="s">
        <v>1236</v>
      </c>
      <c r="E1071" s="71" t="s">
        <v>2594</v>
      </c>
      <c r="F1071" s="71" t="s">
        <v>2595</v>
      </c>
      <c r="G1071" s="72" t="s">
        <v>3691</v>
      </c>
      <c r="H1071" s="86"/>
      <c r="I1071" s="71" t="s">
        <v>1424</v>
      </c>
      <c r="J1071" s="72" t="s">
        <v>170</v>
      </c>
      <c r="K1071" s="71" t="s">
        <v>1821</v>
      </c>
      <c r="L1071" s="77">
        <v>52708.071161048683</v>
      </c>
      <c r="M1071" s="78" t="s">
        <v>1302</v>
      </c>
      <c r="N1071" s="76" t="s">
        <v>1304</v>
      </c>
    </row>
    <row r="1072" spans="2:14" x14ac:dyDescent="0.35">
      <c r="B1072" s="91" t="s">
        <v>3692</v>
      </c>
      <c r="C1072" s="71"/>
      <c r="D1072" s="72" t="s">
        <v>1236</v>
      </c>
      <c r="E1072" s="71" t="s">
        <v>2373</v>
      </c>
      <c r="F1072" s="71" t="s">
        <v>2598</v>
      </c>
      <c r="G1072" s="72" t="s">
        <v>3692</v>
      </c>
      <c r="H1072" s="86"/>
      <c r="I1072" s="71" t="s">
        <v>1424</v>
      </c>
      <c r="J1072" s="72" t="s">
        <v>170</v>
      </c>
      <c r="K1072" s="71" t="s">
        <v>1821</v>
      </c>
      <c r="L1072" s="77">
        <v>18602.794007490636</v>
      </c>
      <c r="M1072" s="78" t="s">
        <v>1302</v>
      </c>
      <c r="N1072" s="76" t="s">
        <v>1304</v>
      </c>
    </row>
    <row r="1073" spans="2:14" x14ac:dyDescent="0.35">
      <c r="B1073" s="91" t="s">
        <v>3693</v>
      </c>
      <c r="C1073" s="71"/>
      <c r="D1073" s="72" t="s">
        <v>1236</v>
      </c>
      <c r="E1073" s="71" t="s">
        <v>2373</v>
      </c>
      <c r="F1073" s="71" t="s">
        <v>2598</v>
      </c>
      <c r="G1073" s="72" t="s">
        <v>3693</v>
      </c>
      <c r="H1073" s="86"/>
      <c r="I1073" s="71" t="s">
        <v>1425</v>
      </c>
      <c r="J1073" s="72" t="s">
        <v>170</v>
      </c>
      <c r="K1073" s="71" t="s">
        <v>1821</v>
      </c>
      <c r="L1073" s="77">
        <v>21260.348314606741</v>
      </c>
      <c r="M1073" s="75" t="s">
        <v>1303</v>
      </c>
      <c r="N1073" s="76" t="s">
        <v>1304</v>
      </c>
    </row>
    <row r="1074" spans="2:14" x14ac:dyDescent="0.35">
      <c r="B1074" s="91" t="s">
        <v>3694</v>
      </c>
      <c r="C1074" s="71"/>
      <c r="D1074" s="72" t="s">
        <v>1236</v>
      </c>
      <c r="E1074" s="71" t="s">
        <v>2590</v>
      </c>
      <c r="F1074" s="71" t="s">
        <v>2591</v>
      </c>
      <c r="G1074" s="72" t="s">
        <v>3694</v>
      </c>
      <c r="H1074" s="86"/>
      <c r="I1074" s="71" t="s">
        <v>1423</v>
      </c>
      <c r="J1074" s="72" t="s">
        <v>173</v>
      </c>
      <c r="K1074" s="71" t="s">
        <v>1821</v>
      </c>
      <c r="L1074" s="77">
        <v>1311057.033707865</v>
      </c>
      <c r="M1074" s="78" t="s">
        <v>1302</v>
      </c>
      <c r="N1074" s="79" t="s">
        <v>4090</v>
      </c>
    </row>
    <row r="1075" spans="2:14" x14ac:dyDescent="0.35">
      <c r="B1075" s="91" t="s">
        <v>3695</v>
      </c>
      <c r="C1075" s="71"/>
      <c r="D1075" s="72" t="s">
        <v>1236</v>
      </c>
      <c r="E1075" s="71" t="s">
        <v>2588</v>
      </c>
      <c r="F1075" s="71" t="s">
        <v>2589</v>
      </c>
      <c r="G1075" s="72" t="s">
        <v>3695</v>
      </c>
      <c r="H1075" s="86"/>
      <c r="I1075" s="71" t="s">
        <v>1424</v>
      </c>
      <c r="J1075" s="72" t="s">
        <v>170</v>
      </c>
      <c r="K1075" s="71" t="s">
        <v>1821</v>
      </c>
      <c r="L1075" s="77">
        <v>38333.095505617981</v>
      </c>
      <c r="M1075" s="78" t="s">
        <v>1302</v>
      </c>
      <c r="N1075" s="76" t="s">
        <v>1304</v>
      </c>
    </row>
    <row r="1076" spans="2:14" x14ac:dyDescent="0.35">
      <c r="B1076" s="91" t="s">
        <v>3696</v>
      </c>
      <c r="C1076" s="71"/>
      <c r="D1076" s="72" t="s">
        <v>1236</v>
      </c>
      <c r="E1076" s="71" t="s">
        <v>2594</v>
      </c>
      <c r="F1076" s="71" t="s">
        <v>2595</v>
      </c>
      <c r="G1076" s="72" t="s">
        <v>3696</v>
      </c>
      <c r="H1076" s="86"/>
      <c r="I1076" s="71" t="s">
        <v>1423</v>
      </c>
      <c r="J1076" s="72" t="s">
        <v>173</v>
      </c>
      <c r="K1076" s="71" t="s">
        <v>1821</v>
      </c>
      <c r="L1076" s="77">
        <v>602377.95505617978</v>
      </c>
      <c r="M1076" s="78" t="s">
        <v>1302</v>
      </c>
      <c r="N1076" s="79" t="s">
        <v>4090</v>
      </c>
    </row>
    <row r="1077" spans="2:14" x14ac:dyDescent="0.35">
      <c r="B1077" s="91" t="s">
        <v>3697</v>
      </c>
      <c r="C1077" s="71"/>
      <c r="D1077" s="72" t="s">
        <v>1236</v>
      </c>
      <c r="E1077" s="71" t="s">
        <v>2596</v>
      </c>
      <c r="F1077" s="71" t="s">
        <v>2597</v>
      </c>
      <c r="G1077" s="72" t="s">
        <v>3697</v>
      </c>
      <c r="H1077" s="86"/>
      <c r="I1077" s="71" t="s">
        <v>1423</v>
      </c>
      <c r="J1077" s="72" t="s">
        <v>173</v>
      </c>
      <c r="K1077" s="71" t="s">
        <v>1821</v>
      </c>
      <c r="L1077" s="77">
        <v>154621.26966292135</v>
      </c>
      <c r="M1077" s="78" t="s">
        <v>1302</v>
      </c>
      <c r="N1077" s="79" t="s">
        <v>4090</v>
      </c>
    </row>
    <row r="1078" spans="2:14" x14ac:dyDescent="0.35">
      <c r="B1078" s="91" t="s">
        <v>3698</v>
      </c>
      <c r="C1078" s="71"/>
      <c r="D1078" s="72" t="s">
        <v>1236</v>
      </c>
      <c r="E1078" s="71" t="s">
        <v>2588</v>
      </c>
      <c r="F1078" s="71" t="s">
        <v>2589</v>
      </c>
      <c r="G1078" s="72" t="s">
        <v>3698</v>
      </c>
      <c r="H1078" s="86"/>
      <c r="I1078" s="71" t="s">
        <v>1425</v>
      </c>
      <c r="J1078" s="72" t="s">
        <v>170</v>
      </c>
      <c r="K1078" s="71" t="s">
        <v>1821</v>
      </c>
      <c r="L1078" s="77">
        <v>43809.247191011236</v>
      </c>
      <c r="M1078" s="75" t="s">
        <v>1303</v>
      </c>
      <c r="N1078" s="76" t="s">
        <v>1304</v>
      </c>
    </row>
    <row r="1079" spans="2:14" x14ac:dyDescent="0.35">
      <c r="B1079" s="91" t="s">
        <v>3699</v>
      </c>
      <c r="C1079" s="71"/>
      <c r="D1079" s="72" t="s">
        <v>1236</v>
      </c>
      <c r="E1079" s="71" t="s">
        <v>2592</v>
      </c>
      <c r="F1079" s="71" t="s">
        <v>2593</v>
      </c>
      <c r="G1079" s="72" t="s">
        <v>3699</v>
      </c>
      <c r="H1079" s="86"/>
      <c r="I1079" s="71" t="s">
        <v>1425</v>
      </c>
      <c r="J1079" s="72" t="s">
        <v>170</v>
      </c>
      <c r="K1079" s="71" t="s">
        <v>1821</v>
      </c>
      <c r="L1079" s="77">
        <v>95349.66292134831</v>
      </c>
      <c r="M1079" s="75" t="s">
        <v>1303</v>
      </c>
      <c r="N1079" s="76" t="s">
        <v>1304</v>
      </c>
    </row>
    <row r="1080" spans="2:14" x14ac:dyDescent="0.35">
      <c r="B1080" s="91" t="s">
        <v>3700</v>
      </c>
      <c r="C1080" s="71"/>
      <c r="D1080" s="72" t="s">
        <v>1236</v>
      </c>
      <c r="E1080" s="71" t="s">
        <v>2594</v>
      </c>
      <c r="F1080" s="71" t="s">
        <v>2595</v>
      </c>
      <c r="G1080" s="72" t="s">
        <v>3700</v>
      </c>
      <c r="H1080" s="86"/>
      <c r="I1080" s="71" t="s">
        <v>1425</v>
      </c>
      <c r="J1080" s="72" t="s">
        <v>170</v>
      </c>
      <c r="K1080" s="71" t="s">
        <v>1821</v>
      </c>
      <c r="L1080" s="77">
        <v>60237.79775280899</v>
      </c>
      <c r="M1080" s="75" t="s">
        <v>1303</v>
      </c>
      <c r="N1080" s="76" t="s">
        <v>1304</v>
      </c>
    </row>
    <row r="1081" spans="2:14" x14ac:dyDescent="0.35">
      <c r="B1081" s="91" t="s">
        <v>3701</v>
      </c>
      <c r="C1081" s="71"/>
      <c r="D1081" s="72" t="s">
        <v>1236</v>
      </c>
      <c r="E1081" s="71" t="s">
        <v>2373</v>
      </c>
      <c r="F1081" s="71" t="s">
        <v>2598</v>
      </c>
      <c r="G1081" s="72" t="s">
        <v>3701</v>
      </c>
      <c r="H1081" s="86"/>
      <c r="I1081" s="71" t="s">
        <v>1423</v>
      </c>
      <c r="J1081" s="72" t="s">
        <v>173</v>
      </c>
      <c r="K1081" s="71" t="s">
        <v>1821</v>
      </c>
      <c r="L1081" s="77">
        <v>212603.38202247192</v>
      </c>
      <c r="M1081" s="78" t="s">
        <v>1302</v>
      </c>
      <c r="N1081" s="79" t="s">
        <v>4090</v>
      </c>
    </row>
    <row r="1082" spans="2:14" x14ac:dyDescent="0.35">
      <c r="B1082" s="91" t="s">
        <v>3702</v>
      </c>
      <c r="C1082" s="71"/>
      <c r="D1082" s="72" t="s">
        <v>1236</v>
      </c>
      <c r="E1082" s="71" t="s">
        <v>2590</v>
      </c>
      <c r="F1082" s="71" t="s">
        <v>2591</v>
      </c>
      <c r="G1082" s="72" t="s">
        <v>3702</v>
      </c>
      <c r="H1082" s="86"/>
      <c r="I1082" s="71" t="s">
        <v>1424</v>
      </c>
      <c r="J1082" s="72" t="s">
        <v>170</v>
      </c>
      <c r="K1082" s="71" t="s">
        <v>1821</v>
      </c>
      <c r="L1082" s="77">
        <v>114717.49344569289</v>
      </c>
      <c r="M1082" s="78" t="s">
        <v>1302</v>
      </c>
      <c r="N1082" s="76" t="s">
        <v>1304</v>
      </c>
    </row>
    <row r="1083" spans="2:14" x14ac:dyDescent="0.35">
      <c r="B1083" s="91" t="s">
        <v>3703</v>
      </c>
      <c r="C1083" s="71"/>
      <c r="D1083" s="72" t="s">
        <v>1918</v>
      </c>
      <c r="E1083" s="71" t="s">
        <v>242</v>
      </c>
      <c r="F1083" s="71" t="s">
        <v>4039</v>
      </c>
      <c r="G1083" s="72" t="s">
        <v>3703</v>
      </c>
      <c r="H1083" s="80"/>
      <c r="I1083" s="71" t="s">
        <v>1424</v>
      </c>
      <c r="J1083" s="72" t="s">
        <v>170</v>
      </c>
      <c r="K1083" s="71" t="s">
        <v>1821</v>
      </c>
      <c r="L1083" s="77">
        <v>51.5308988764045</v>
      </c>
      <c r="M1083" s="78" t="s">
        <v>1302</v>
      </c>
      <c r="N1083" s="76" t="s">
        <v>1304</v>
      </c>
    </row>
    <row r="1084" spans="2:14" x14ac:dyDescent="0.35">
      <c r="B1084" s="91" t="s">
        <v>3704</v>
      </c>
      <c r="C1084" s="71"/>
      <c r="D1084" s="72" t="s">
        <v>1918</v>
      </c>
      <c r="E1084" s="71" t="s">
        <v>352</v>
      </c>
      <c r="F1084" s="71" t="s">
        <v>4040</v>
      </c>
      <c r="G1084" s="72" t="s">
        <v>3704</v>
      </c>
      <c r="H1084" s="80"/>
      <c r="I1084" s="71" t="s">
        <v>1425</v>
      </c>
      <c r="J1084" s="72" t="s">
        <v>170</v>
      </c>
      <c r="K1084" s="71" t="s">
        <v>1821</v>
      </c>
      <c r="L1084" s="77">
        <v>79.213483146067418</v>
      </c>
      <c r="M1084" s="75" t="s">
        <v>1303</v>
      </c>
      <c r="N1084" s="76" t="s">
        <v>1304</v>
      </c>
    </row>
    <row r="1085" spans="2:14" x14ac:dyDescent="0.35">
      <c r="B1085" s="91" t="s">
        <v>3705</v>
      </c>
      <c r="C1085" s="71"/>
      <c r="D1085" s="72" t="s">
        <v>1918</v>
      </c>
      <c r="E1085" s="71" t="s">
        <v>352</v>
      </c>
      <c r="F1085" s="71" t="s">
        <v>4040</v>
      </c>
      <c r="G1085" s="72" t="s">
        <v>3705</v>
      </c>
      <c r="H1085" s="86"/>
      <c r="I1085" s="71" t="s">
        <v>1423</v>
      </c>
      <c r="J1085" s="72" t="s">
        <v>173</v>
      </c>
      <c r="K1085" s="71" t="s">
        <v>1821</v>
      </c>
      <c r="L1085" s="77">
        <v>792.13483146067415</v>
      </c>
      <c r="M1085" s="78" t="s">
        <v>1302</v>
      </c>
      <c r="N1085" s="79" t="s">
        <v>4090</v>
      </c>
    </row>
    <row r="1086" spans="2:14" x14ac:dyDescent="0.35">
      <c r="B1086" s="91" t="s">
        <v>3706</v>
      </c>
      <c r="C1086" s="71"/>
      <c r="D1086" s="72" t="s">
        <v>1918</v>
      </c>
      <c r="E1086" s="71" t="s">
        <v>242</v>
      </c>
      <c r="F1086" s="71" t="s">
        <v>4039</v>
      </c>
      <c r="G1086" s="72" t="s">
        <v>3706</v>
      </c>
      <c r="H1086" s="80"/>
      <c r="I1086" s="71" t="s">
        <v>1425</v>
      </c>
      <c r="J1086" s="72" t="s">
        <v>170</v>
      </c>
      <c r="K1086" s="71" t="s">
        <v>1821</v>
      </c>
      <c r="L1086" s="77">
        <v>58.898876404494381</v>
      </c>
      <c r="M1086" s="75" t="s">
        <v>1303</v>
      </c>
      <c r="N1086" s="76" t="s">
        <v>1304</v>
      </c>
    </row>
    <row r="1087" spans="2:14" x14ac:dyDescent="0.35">
      <c r="B1087" s="91" t="s">
        <v>3707</v>
      </c>
      <c r="C1087" s="71"/>
      <c r="D1087" s="72" t="s">
        <v>1918</v>
      </c>
      <c r="E1087" s="71" t="s">
        <v>352</v>
      </c>
      <c r="F1087" s="71" t="s">
        <v>4040</v>
      </c>
      <c r="G1087" s="72" t="s">
        <v>3707</v>
      </c>
      <c r="H1087" s="80"/>
      <c r="I1087" s="71" t="s">
        <v>1424</v>
      </c>
      <c r="J1087" s="72" t="s">
        <v>170</v>
      </c>
      <c r="K1087" s="71" t="s">
        <v>1821</v>
      </c>
      <c r="L1087" s="77">
        <v>69.307116104868911</v>
      </c>
      <c r="M1087" s="78" t="s">
        <v>1302</v>
      </c>
      <c r="N1087" s="76" t="s">
        <v>1304</v>
      </c>
    </row>
    <row r="1088" spans="2:14" x14ac:dyDescent="0.35">
      <c r="B1088" s="91" t="s">
        <v>3708</v>
      </c>
      <c r="C1088" s="71"/>
      <c r="D1088" s="72" t="s">
        <v>1918</v>
      </c>
      <c r="E1088" s="71" t="s">
        <v>242</v>
      </c>
      <c r="F1088" s="71" t="s">
        <v>4039</v>
      </c>
      <c r="G1088" s="72" t="s">
        <v>3708</v>
      </c>
      <c r="H1088" s="86"/>
      <c r="I1088" s="71" t="s">
        <v>1423</v>
      </c>
      <c r="J1088" s="72" t="s">
        <v>173</v>
      </c>
      <c r="K1088" s="71" t="s">
        <v>1821</v>
      </c>
      <c r="L1088" s="77">
        <v>588.95505617977517</v>
      </c>
      <c r="M1088" s="78" t="s">
        <v>1302</v>
      </c>
      <c r="N1088" s="79" t="s">
        <v>4090</v>
      </c>
    </row>
    <row r="1089" spans="2:14" x14ac:dyDescent="0.35">
      <c r="B1089" s="91" t="s">
        <v>3709</v>
      </c>
      <c r="C1089" s="71"/>
      <c r="D1089" s="72" t="s">
        <v>2325</v>
      </c>
      <c r="E1089" s="71" t="s">
        <v>107</v>
      </c>
      <c r="F1089" s="71" t="s">
        <v>4246</v>
      </c>
      <c r="G1089" s="72" t="s">
        <v>3709</v>
      </c>
      <c r="H1089" s="80"/>
      <c r="I1089" s="71" t="s">
        <v>1425</v>
      </c>
      <c r="J1089" s="72" t="s">
        <v>170</v>
      </c>
      <c r="K1089" s="71" t="s">
        <v>1821</v>
      </c>
      <c r="L1089" s="77">
        <v>11.584269662921349</v>
      </c>
      <c r="M1089" s="75" t="s">
        <v>1303</v>
      </c>
      <c r="N1089" s="76" t="s">
        <v>1304</v>
      </c>
    </row>
    <row r="1090" spans="2:14" x14ac:dyDescent="0.35">
      <c r="B1090" s="91" t="s">
        <v>3710</v>
      </c>
      <c r="C1090" s="71"/>
      <c r="D1090" s="72" t="s">
        <v>2325</v>
      </c>
      <c r="E1090" s="71" t="s">
        <v>107</v>
      </c>
      <c r="F1090" s="71" t="s">
        <v>4246</v>
      </c>
      <c r="G1090" s="72" t="s">
        <v>3710</v>
      </c>
      <c r="H1090" s="86"/>
      <c r="I1090" s="71" t="s">
        <v>1423</v>
      </c>
      <c r="J1090" s="72" t="s">
        <v>173</v>
      </c>
      <c r="K1090" s="71" t="s">
        <v>1821</v>
      </c>
      <c r="L1090" s="77">
        <v>115.73033707865169</v>
      </c>
      <c r="M1090" s="78" t="s">
        <v>1302</v>
      </c>
      <c r="N1090" s="79" t="s">
        <v>4090</v>
      </c>
    </row>
    <row r="1091" spans="2:14" x14ac:dyDescent="0.35">
      <c r="B1091" s="91" t="s">
        <v>3711</v>
      </c>
      <c r="C1091" s="71"/>
      <c r="D1091" s="72" t="s">
        <v>2325</v>
      </c>
      <c r="E1091" s="71" t="s">
        <v>107</v>
      </c>
      <c r="F1091" s="71" t="s">
        <v>4246</v>
      </c>
      <c r="G1091" s="72" t="s">
        <v>3711</v>
      </c>
      <c r="H1091" s="80"/>
      <c r="I1091" s="71" t="s">
        <v>1424</v>
      </c>
      <c r="J1091" s="72" t="s">
        <v>170</v>
      </c>
      <c r="K1091" s="71" t="s">
        <v>1821</v>
      </c>
      <c r="L1091" s="77">
        <v>10.126404494382022</v>
      </c>
      <c r="M1091" s="78" t="s">
        <v>1302</v>
      </c>
      <c r="N1091" s="76" t="s">
        <v>1304</v>
      </c>
    </row>
    <row r="1092" spans="2:14" x14ac:dyDescent="0.35">
      <c r="B1092" s="91" t="s">
        <v>3712</v>
      </c>
      <c r="C1092" s="71"/>
      <c r="D1092" s="72" t="s">
        <v>509</v>
      </c>
      <c r="E1092" s="71" t="s">
        <v>1665</v>
      </c>
      <c r="F1092" s="71" t="s">
        <v>4041</v>
      </c>
      <c r="G1092" s="72" t="s">
        <v>3712</v>
      </c>
      <c r="H1092" s="80"/>
      <c r="I1092" s="71" t="s">
        <v>1424</v>
      </c>
      <c r="J1092" s="72" t="s">
        <v>170</v>
      </c>
      <c r="K1092" s="71" t="s">
        <v>1821</v>
      </c>
      <c r="L1092" s="77">
        <v>7.3136704119850187</v>
      </c>
      <c r="M1092" s="78" t="s">
        <v>1302</v>
      </c>
      <c r="N1092" s="76" t="s">
        <v>1304</v>
      </c>
    </row>
    <row r="1093" spans="2:14" x14ac:dyDescent="0.35">
      <c r="B1093" s="91" t="s">
        <v>3713</v>
      </c>
      <c r="C1093" s="71"/>
      <c r="D1093" s="72" t="s">
        <v>509</v>
      </c>
      <c r="E1093" s="71" t="s">
        <v>1665</v>
      </c>
      <c r="F1093" s="71" t="s">
        <v>4041</v>
      </c>
      <c r="G1093" s="72" t="s">
        <v>3713</v>
      </c>
      <c r="H1093" s="86"/>
      <c r="I1093" s="71" t="s">
        <v>1425</v>
      </c>
      <c r="J1093" s="72" t="s">
        <v>170</v>
      </c>
      <c r="K1093" s="71" t="s">
        <v>1821</v>
      </c>
      <c r="L1093" s="77">
        <v>8.3595505617977537</v>
      </c>
      <c r="M1093" s="75" t="s">
        <v>1303</v>
      </c>
      <c r="N1093" s="76" t="s">
        <v>1304</v>
      </c>
    </row>
    <row r="1094" spans="2:14" x14ac:dyDescent="0.35">
      <c r="B1094" s="91" t="s">
        <v>3714</v>
      </c>
      <c r="C1094" s="71"/>
      <c r="D1094" s="72" t="s">
        <v>509</v>
      </c>
      <c r="E1094" s="71" t="s">
        <v>1665</v>
      </c>
      <c r="F1094" s="71" t="s">
        <v>4041</v>
      </c>
      <c r="G1094" s="72" t="s">
        <v>3714</v>
      </c>
      <c r="H1094" s="80"/>
      <c r="I1094" s="71" t="s">
        <v>1423</v>
      </c>
      <c r="J1094" s="72" t="s">
        <v>173</v>
      </c>
      <c r="K1094" s="71" t="s">
        <v>1821</v>
      </c>
      <c r="L1094" s="77">
        <v>83.584269662921344</v>
      </c>
      <c r="M1094" s="78" t="s">
        <v>1302</v>
      </c>
      <c r="N1094" s="79" t="s">
        <v>4090</v>
      </c>
    </row>
    <row r="1095" spans="2:14" x14ac:dyDescent="0.35">
      <c r="B1095" s="91" t="s">
        <v>3715</v>
      </c>
      <c r="C1095" s="71"/>
      <c r="D1095" s="72" t="s">
        <v>2053</v>
      </c>
      <c r="E1095" s="71" t="s">
        <v>287</v>
      </c>
      <c r="F1095" s="71" t="s">
        <v>4247</v>
      </c>
      <c r="G1095" s="72" t="s">
        <v>3715</v>
      </c>
      <c r="H1095" s="86"/>
      <c r="I1095" s="71" t="s">
        <v>1423</v>
      </c>
      <c r="J1095" s="72" t="s">
        <v>173</v>
      </c>
      <c r="K1095" s="71" t="s">
        <v>1821</v>
      </c>
      <c r="L1095" s="77">
        <v>1524.6516853932585</v>
      </c>
      <c r="M1095" s="78" t="s">
        <v>1302</v>
      </c>
      <c r="N1095" s="79" t="s">
        <v>4090</v>
      </c>
    </row>
    <row r="1096" spans="2:14" x14ac:dyDescent="0.35">
      <c r="B1096" s="91" t="s">
        <v>3716</v>
      </c>
      <c r="C1096" s="71"/>
      <c r="D1096" s="72" t="s">
        <v>2053</v>
      </c>
      <c r="E1096" s="71" t="s">
        <v>287</v>
      </c>
      <c r="F1096" s="71" t="s">
        <v>4247</v>
      </c>
      <c r="G1096" s="72" t="s">
        <v>3716</v>
      </c>
      <c r="H1096" s="86"/>
      <c r="I1096" s="71" t="s">
        <v>1424</v>
      </c>
      <c r="J1096" s="72" t="s">
        <v>170</v>
      </c>
      <c r="K1096" s="71" t="s">
        <v>1821</v>
      </c>
      <c r="L1096" s="77">
        <v>133.40168539325842</v>
      </c>
      <c r="M1096" s="78" t="s">
        <v>1302</v>
      </c>
      <c r="N1096" s="76" t="s">
        <v>1304</v>
      </c>
    </row>
    <row r="1097" spans="2:14" x14ac:dyDescent="0.35">
      <c r="B1097" s="91" t="s">
        <v>4108</v>
      </c>
      <c r="C1097" s="71"/>
      <c r="D1097" s="72" t="s">
        <v>2053</v>
      </c>
      <c r="E1097" s="71" t="s">
        <v>376</v>
      </c>
      <c r="F1097" s="71" t="s">
        <v>2330</v>
      </c>
      <c r="G1097" s="72" t="s">
        <v>4108</v>
      </c>
      <c r="H1097" s="80"/>
      <c r="I1097" s="71" t="s">
        <v>1424</v>
      </c>
      <c r="J1097" s="72" t="s">
        <v>170</v>
      </c>
      <c r="K1097" s="71" t="s">
        <v>1821</v>
      </c>
      <c r="L1097" s="77">
        <v>133.40168539325842</v>
      </c>
      <c r="M1097" s="78" t="s">
        <v>1302</v>
      </c>
      <c r="N1097" s="76" t="s">
        <v>1304</v>
      </c>
    </row>
    <row r="1098" spans="2:14" x14ac:dyDescent="0.35">
      <c r="B1098" s="91" t="s">
        <v>3717</v>
      </c>
      <c r="C1098" s="71"/>
      <c r="D1098" s="72" t="s">
        <v>567</v>
      </c>
      <c r="E1098" s="71" t="s">
        <v>257</v>
      </c>
      <c r="F1098" s="71" t="s">
        <v>4042</v>
      </c>
      <c r="G1098" s="72" t="s">
        <v>3717</v>
      </c>
      <c r="H1098" s="80"/>
      <c r="I1098" s="71" t="s">
        <v>1424</v>
      </c>
      <c r="J1098" s="72" t="s">
        <v>170</v>
      </c>
      <c r="K1098" s="71" t="s">
        <v>1821</v>
      </c>
      <c r="L1098" s="77">
        <v>5.0636704119850187</v>
      </c>
      <c r="M1098" s="78" t="s">
        <v>1302</v>
      </c>
      <c r="N1098" s="76" t="s">
        <v>1304</v>
      </c>
    </row>
    <row r="1099" spans="2:14" x14ac:dyDescent="0.35">
      <c r="B1099" s="91" t="s">
        <v>3718</v>
      </c>
      <c r="C1099" s="71"/>
      <c r="D1099" s="72" t="s">
        <v>567</v>
      </c>
      <c r="E1099" s="71" t="s">
        <v>257</v>
      </c>
      <c r="F1099" s="71" t="s">
        <v>4042</v>
      </c>
      <c r="G1099" s="72" t="s">
        <v>3718</v>
      </c>
      <c r="H1099" s="80"/>
      <c r="I1099" s="71" t="s">
        <v>1425</v>
      </c>
      <c r="J1099" s="72" t="s">
        <v>170</v>
      </c>
      <c r="K1099" s="71" t="s">
        <v>1821</v>
      </c>
      <c r="L1099" s="77">
        <v>5.7865168539325849</v>
      </c>
      <c r="M1099" s="75" t="s">
        <v>1303</v>
      </c>
      <c r="N1099" s="76" t="s">
        <v>1304</v>
      </c>
    </row>
    <row r="1100" spans="2:14" x14ac:dyDescent="0.35">
      <c r="B1100" s="91" t="s">
        <v>3719</v>
      </c>
      <c r="C1100" s="71"/>
      <c r="D1100" s="72" t="s">
        <v>567</v>
      </c>
      <c r="E1100" s="71" t="s">
        <v>257</v>
      </c>
      <c r="F1100" s="71" t="s">
        <v>4042</v>
      </c>
      <c r="G1100" s="72" t="s">
        <v>3719</v>
      </c>
      <c r="H1100" s="80"/>
      <c r="I1100" s="71" t="s">
        <v>1423</v>
      </c>
      <c r="J1100" s="72" t="s">
        <v>173</v>
      </c>
      <c r="K1100" s="71" t="s">
        <v>1821</v>
      </c>
      <c r="L1100" s="77">
        <v>57.876404494382022</v>
      </c>
      <c r="M1100" s="78" t="s">
        <v>1302</v>
      </c>
      <c r="N1100" s="79" t="s">
        <v>4090</v>
      </c>
    </row>
    <row r="1101" spans="2:14" x14ac:dyDescent="0.35">
      <c r="B1101" s="91" t="s">
        <v>3720</v>
      </c>
      <c r="C1101" s="71"/>
      <c r="D1101" s="72" t="s">
        <v>572</v>
      </c>
      <c r="E1101" s="71" t="s">
        <v>257</v>
      </c>
      <c r="F1101" s="71" t="s">
        <v>4043</v>
      </c>
      <c r="G1101" s="72" t="s">
        <v>3720</v>
      </c>
      <c r="H1101" s="86"/>
      <c r="I1101" s="71" t="s">
        <v>1423</v>
      </c>
      <c r="J1101" s="72" t="s">
        <v>173</v>
      </c>
      <c r="K1101" s="71" t="s">
        <v>1821</v>
      </c>
      <c r="L1101" s="77">
        <v>68.157303370786508</v>
      </c>
      <c r="M1101" s="78" t="s">
        <v>1302</v>
      </c>
      <c r="N1101" s="79" t="s">
        <v>4090</v>
      </c>
    </row>
    <row r="1102" spans="2:14" x14ac:dyDescent="0.35">
      <c r="B1102" s="91" t="s">
        <v>3721</v>
      </c>
      <c r="C1102" s="71"/>
      <c r="D1102" s="72" t="s">
        <v>572</v>
      </c>
      <c r="E1102" s="71" t="s">
        <v>257</v>
      </c>
      <c r="F1102" s="71" t="s">
        <v>4043</v>
      </c>
      <c r="G1102" s="72" t="s">
        <v>3721</v>
      </c>
      <c r="H1102" s="86"/>
      <c r="I1102" s="71" t="s">
        <v>1424</v>
      </c>
      <c r="J1102" s="72" t="s">
        <v>170</v>
      </c>
      <c r="K1102" s="71" t="s">
        <v>1821</v>
      </c>
      <c r="L1102" s="77">
        <v>5.9606741573033704</v>
      </c>
      <c r="M1102" s="78" t="s">
        <v>1302</v>
      </c>
      <c r="N1102" s="76" t="s">
        <v>1304</v>
      </c>
    </row>
    <row r="1103" spans="2:14" x14ac:dyDescent="0.35">
      <c r="B1103" s="91" t="s">
        <v>3722</v>
      </c>
      <c r="C1103" s="71"/>
      <c r="D1103" s="72" t="s">
        <v>572</v>
      </c>
      <c r="E1103" s="71" t="s">
        <v>257</v>
      </c>
      <c r="F1103" s="71" t="s">
        <v>4043</v>
      </c>
      <c r="G1103" s="72" t="s">
        <v>3722</v>
      </c>
      <c r="H1103" s="80"/>
      <c r="I1103" s="71" t="s">
        <v>1425</v>
      </c>
      <c r="J1103" s="72" t="s">
        <v>170</v>
      </c>
      <c r="K1103" s="71" t="s">
        <v>1821</v>
      </c>
      <c r="L1103" s="77">
        <v>6.820224719101124</v>
      </c>
      <c r="M1103" s="75" t="s">
        <v>1303</v>
      </c>
      <c r="N1103" s="76" t="s">
        <v>1304</v>
      </c>
    </row>
    <row r="1104" spans="2:14" x14ac:dyDescent="0.35">
      <c r="B1104" s="91" t="s">
        <v>3723</v>
      </c>
      <c r="C1104" s="71"/>
      <c r="D1104" s="72" t="s">
        <v>577</v>
      </c>
      <c r="E1104" s="71" t="s">
        <v>257</v>
      </c>
      <c r="F1104" s="71" t="s">
        <v>4044</v>
      </c>
      <c r="G1104" s="72" t="s">
        <v>3723</v>
      </c>
      <c r="H1104" s="80"/>
      <c r="I1104" s="71" t="s">
        <v>1424</v>
      </c>
      <c r="J1104" s="72" t="s">
        <v>170</v>
      </c>
      <c r="K1104" s="71" t="s">
        <v>1821</v>
      </c>
      <c r="L1104" s="77">
        <v>5.0636704119850187</v>
      </c>
      <c r="M1104" s="78" t="s">
        <v>1302</v>
      </c>
      <c r="N1104" s="76" t="s">
        <v>1304</v>
      </c>
    </row>
    <row r="1105" spans="2:14" x14ac:dyDescent="0.35">
      <c r="B1105" s="91" t="s">
        <v>3724</v>
      </c>
      <c r="C1105" s="71"/>
      <c r="D1105" s="72" t="s">
        <v>577</v>
      </c>
      <c r="E1105" s="71" t="s">
        <v>257</v>
      </c>
      <c r="F1105" s="71" t="s">
        <v>4044</v>
      </c>
      <c r="G1105" s="72" t="s">
        <v>3724</v>
      </c>
      <c r="H1105" s="80"/>
      <c r="I1105" s="71" t="s">
        <v>1425</v>
      </c>
      <c r="J1105" s="72" t="s">
        <v>170</v>
      </c>
      <c r="K1105" s="71" t="s">
        <v>1821</v>
      </c>
      <c r="L1105" s="77">
        <v>5.7865168539325849</v>
      </c>
      <c r="M1105" s="75" t="s">
        <v>1303</v>
      </c>
      <c r="N1105" s="76" t="s">
        <v>1304</v>
      </c>
    </row>
    <row r="1106" spans="2:14" x14ac:dyDescent="0.35">
      <c r="B1106" s="91" t="s">
        <v>3725</v>
      </c>
      <c r="C1106" s="71"/>
      <c r="D1106" s="72" t="s">
        <v>577</v>
      </c>
      <c r="E1106" s="71" t="s">
        <v>257</v>
      </c>
      <c r="F1106" s="71" t="s">
        <v>4044</v>
      </c>
      <c r="G1106" s="72" t="s">
        <v>3725</v>
      </c>
      <c r="H1106" s="80"/>
      <c r="I1106" s="71" t="s">
        <v>1423</v>
      </c>
      <c r="J1106" s="72" t="s">
        <v>173</v>
      </c>
      <c r="K1106" s="71" t="s">
        <v>1821</v>
      </c>
      <c r="L1106" s="77">
        <v>57.876404494382022</v>
      </c>
      <c r="M1106" s="78" t="s">
        <v>1302</v>
      </c>
      <c r="N1106" s="79" t="s">
        <v>4090</v>
      </c>
    </row>
    <row r="1107" spans="2:14" x14ac:dyDescent="0.35">
      <c r="B1107" s="91" t="s">
        <v>3726</v>
      </c>
      <c r="C1107" s="71"/>
      <c r="D1107" s="72" t="s">
        <v>4045</v>
      </c>
      <c r="E1107" s="71" t="s">
        <v>106</v>
      </c>
      <c r="F1107" s="71" t="s">
        <v>4046</v>
      </c>
      <c r="G1107" s="72" t="s">
        <v>3726</v>
      </c>
      <c r="H1107" s="86"/>
      <c r="I1107" s="71" t="s">
        <v>1424</v>
      </c>
      <c r="J1107" s="72" t="s">
        <v>170</v>
      </c>
      <c r="K1107" s="71" t="s">
        <v>1821</v>
      </c>
      <c r="L1107" s="77">
        <v>1932.7397003745318</v>
      </c>
      <c r="M1107" s="78" t="s">
        <v>1302</v>
      </c>
      <c r="N1107" s="76" t="s">
        <v>1304</v>
      </c>
    </row>
    <row r="1108" spans="2:14" x14ac:dyDescent="0.35">
      <c r="B1108" s="91" t="s">
        <v>3727</v>
      </c>
      <c r="C1108" s="71"/>
      <c r="D1108" s="72" t="s">
        <v>4045</v>
      </c>
      <c r="E1108" s="71" t="s">
        <v>106</v>
      </c>
      <c r="F1108" s="71" t="s">
        <v>4046</v>
      </c>
      <c r="G1108" s="72" t="s">
        <v>3727</v>
      </c>
      <c r="H1108" s="86"/>
      <c r="I1108" s="71" t="s">
        <v>1423</v>
      </c>
      <c r="J1108" s="72" t="s">
        <v>173</v>
      </c>
      <c r="K1108" s="71" t="s">
        <v>1821</v>
      </c>
      <c r="L1108" s="77">
        <v>22088.438202247191</v>
      </c>
      <c r="M1108" s="78" t="s">
        <v>1302</v>
      </c>
      <c r="N1108" s="79" t="s">
        <v>4090</v>
      </c>
    </row>
    <row r="1109" spans="2:14" x14ac:dyDescent="0.35">
      <c r="B1109" s="91" t="s">
        <v>3728</v>
      </c>
      <c r="C1109" s="71"/>
      <c r="D1109" s="72" t="s">
        <v>4045</v>
      </c>
      <c r="E1109" s="71" t="s">
        <v>106</v>
      </c>
      <c r="F1109" s="71" t="s">
        <v>4046</v>
      </c>
      <c r="G1109" s="72" t="s">
        <v>3728</v>
      </c>
      <c r="H1109" s="86"/>
      <c r="I1109" s="71" t="s">
        <v>1425</v>
      </c>
      <c r="J1109" s="72" t="s">
        <v>170</v>
      </c>
      <c r="K1109" s="71" t="s">
        <v>1821</v>
      </c>
      <c r="L1109" s="77">
        <v>2208.8314606741574</v>
      </c>
      <c r="M1109" s="75" t="s">
        <v>1303</v>
      </c>
      <c r="N1109" s="76" t="s">
        <v>1304</v>
      </c>
    </row>
    <row r="1110" spans="2:14" x14ac:dyDescent="0.35">
      <c r="B1110" s="91" t="s">
        <v>3729</v>
      </c>
      <c r="C1110" s="71"/>
      <c r="D1110" s="72" t="s">
        <v>2386</v>
      </c>
      <c r="E1110" s="71" t="s">
        <v>312</v>
      </c>
      <c r="F1110" s="71" t="s">
        <v>4047</v>
      </c>
      <c r="G1110" s="72" t="s">
        <v>3729</v>
      </c>
      <c r="H1110" s="86"/>
      <c r="I1110" s="71" t="s">
        <v>1425</v>
      </c>
      <c r="J1110" s="72" t="s">
        <v>170</v>
      </c>
      <c r="K1110" s="71" t="s">
        <v>1821</v>
      </c>
      <c r="L1110" s="77">
        <v>2.9550561797752808</v>
      </c>
      <c r="M1110" s="75" t="s">
        <v>1303</v>
      </c>
      <c r="N1110" s="76" t="s">
        <v>1304</v>
      </c>
    </row>
    <row r="1111" spans="2:14" x14ac:dyDescent="0.35">
      <c r="B1111" s="91" t="s">
        <v>3730</v>
      </c>
      <c r="C1111" s="71"/>
      <c r="D1111" s="72" t="s">
        <v>2386</v>
      </c>
      <c r="E1111" s="71" t="s">
        <v>312</v>
      </c>
      <c r="F1111" s="71" t="s">
        <v>4047</v>
      </c>
      <c r="G1111" s="72" t="s">
        <v>3730</v>
      </c>
      <c r="H1111" s="86"/>
      <c r="I1111" s="71" t="s">
        <v>1424</v>
      </c>
      <c r="J1111" s="72" t="s">
        <v>170</v>
      </c>
      <c r="K1111" s="71" t="s">
        <v>1821</v>
      </c>
      <c r="L1111" s="77">
        <v>2.5852059925093633</v>
      </c>
      <c r="M1111" s="78" t="s">
        <v>1302</v>
      </c>
      <c r="N1111" s="76" t="s">
        <v>1304</v>
      </c>
    </row>
    <row r="1112" spans="2:14" x14ac:dyDescent="0.35">
      <c r="B1112" s="91" t="s">
        <v>3731</v>
      </c>
      <c r="C1112" s="71"/>
      <c r="D1112" s="72" t="s">
        <v>2386</v>
      </c>
      <c r="E1112" s="71" t="s">
        <v>107</v>
      </c>
      <c r="F1112" s="71" t="s">
        <v>4048</v>
      </c>
      <c r="G1112" s="72" t="s">
        <v>3731</v>
      </c>
      <c r="H1112" s="86"/>
      <c r="I1112" s="71" t="s">
        <v>1423</v>
      </c>
      <c r="J1112" s="72" t="s">
        <v>173</v>
      </c>
      <c r="K1112" s="71" t="s">
        <v>1821</v>
      </c>
      <c r="L1112" s="77">
        <v>22.123595505617978</v>
      </c>
      <c r="M1112" s="78" t="s">
        <v>1302</v>
      </c>
      <c r="N1112" s="79" t="s">
        <v>4090</v>
      </c>
    </row>
    <row r="1113" spans="2:14" x14ac:dyDescent="0.35">
      <c r="B1113" s="91" t="s">
        <v>3732</v>
      </c>
      <c r="C1113" s="71"/>
      <c r="D1113" s="72" t="s">
        <v>2386</v>
      </c>
      <c r="E1113" s="71" t="s">
        <v>107</v>
      </c>
      <c r="F1113" s="71" t="s">
        <v>4048</v>
      </c>
      <c r="G1113" s="72" t="s">
        <v>3732</v>
      </c>
      <c r="H1113" s="86"/>
      <c r="I1113" s="71" t="s">
        <v>1425</v>
      </c>
      <c r="J1113" s="72" t="s">
        <v>170</v>
      </c>
      <c r="K1113" s="71" t="s">
        <v>1821</v>
      </c>
      <c r="L1113" s="77">
        <v>2.202247191011236</v>
      </c>
      <c r="M1113" s="75" t="s">
        <v>1303</v>
      </c>
      <c r="N1113" s="76" t="s">
        <v>1304</v>
      </c>
    </row>
    <row r="1114" spans="2:14" x14ac:dyDescent="0.35">
      <c r="B1114" s="91" t="s">
        <v>3733</v>
      </c>
      <c r="C1114" s="71"/>
      <c r="D1114" s="72" t="s">
        <v>2386</v>
      </c>
      <c r="E1114" s="71" t="s">
        <v>107</v>
      </c>
      <c r="F1114" s="71" t="s">
        <v>4048</v>
      </c>
      <c r="G1114" s="72" t="s">
        <v>3733</v>
      </c>
      <c r="H1114" s="86"/>
      <c r="I1114" s="71" t="s">
        <v>1424</v>
      </c>
      <c r="J1114" s="72" t="s">
        <v>170</v>
      </c>
      <c r="K1114" s="71" t="s">
        <v>1821</v>
      </c>
      <c r="L1114" s="77">
        <v>1.9288389513108617</v>
      </c>
      <c r="M1114" s="78" t="s">
        <v>1302</v>
      </c>
      <c r="N1114" s="76" t="s">
        <v>1304</v>
      </c>
    </row>
    <row r="1115" spans="2:14" x14ac:dyDescent="0.35">
      <c r="B1115" s="91" t="s">
        <v>3734</v>
      </c>
      <c r="C1115" s="71"/>
      <c r="D1115" s="72" t="s">
        <v>2386</v>
      </c>
      <c r="E1115" s="71" t="s">
        <v>312</v>
      </c>
      <c r="F1115" s="71" t="s">
        <v>4047</v>
      </c>
      <c r="G1115" s="72" t="s">
        <v>3734</v>
      </c>
      <c r="H1115" s="86"/>
      <c r="I1115" s="71" t="s">
        <v>1423</v>
      </c>
      <c r="J1115" s="72" t="s">
        <v>173</v>
      </c>
      <c r="K1115" s="71" t="s">
        <v>1821</v>
      </c>
      <c r="L1115" s="77">
        <v>29.573033707865168</v>
      </c>
      <c r="M1115" s="78" t="s">
        <v>1302</v>
      </c>
      <c r="N1115" s="79" t="s">
        <v>4090</v>
      </c>
    </row>
    <row r="1116" spans="2:14" x14ac:dyDescent="0.35">
      <c r="B1116" s="91" t="s">
        <v>3735</v>
      </c>
      <c r="C1116" s="71"/>
      <c r="D1116" s="72" t="s">
        <v>610</v>
      </c>
      <c r="E1116" s="71" t="s">
        <v>307</v>
      </c>
      <c r="F1116" s="71" t="s">
        <v>4049</v>
      </c>
      <c r="G1116" s="72" t="s">
        <v>3735</v>
      </c>
      <c r="H1116" s="80"/>
      <c r="I1116" s="71" t="s">
        <v>1425</v>
      </c>
      <c r="J1116" s="72" t="s">
        <v>170</v>
      </c>
      <c r="K1116" s="71" t="s">
        <v>1821</v>
      </c>
      <c r="L1116" s="77">
        <v>4.3707865168539328</v>
      </c>
      <c r="M1116" s="75" t="s">
        <v>1303</v>
      </c>
      <c r="N1116" s="76" t="s">
        <v>1304</v>
      </c>
    </row>
    <row r="1117" spans="2:14" x14ac:dyDescent="0.35">
      <c r="B1117" s="91" t="s">
        <v>3736</v>
      </c>
      <c r="C1117" s="71"/>
      <c r="D1117" s="72" t="s">
        <v>610</v>
      </c>
      <c r="E1117" s="71" t="s">
        <v>307</v>
      </c>
      <c r="F1117" s="71" t="s">
        <v>4049</v>
      </c>
      <c r="G1117" s="72" t="s">
        <v>3736</v>
      </c>
      <c r="H1117" s="80"/>
      <c r="I1117" s="71" t="s">
        <v>1423</v>
      </c>
      <c r="J1117" s="72" t="s">
        <v>173</v>
      </c>
      <c r="K1117" s="71" t="s">
        <v>1821</v>
      </c>
      <c r="L1117" s="77">
        <v>43.730337078651687</v>
      </c>
      <c r="M1117" s="78" t="s">
        <v>1302</v>
      </c>
      <c r="N1117" s="79" t="s">
        <v>4090</v>
      </c>
    </row>
    <row r="1118" spans="2:14" x14ac:dyDescent="0.35">
      <c r="B1118" s="91" t="s">
        <v>3737</v>
      </c>
      <c r="C1118" s="71"/>
      <c r="D1118" s="72" t="s">
        <v>610</v>
      </c>
      <c r="E1118" s="71" t="s">
        <v>307</v>
      </c>
      <c r="F1118" s="71" t="s">
        <v>4049</v>
      </c>
      <c r="G1118" s="72" t="s">
        <v>3737</v>
      </c>
      <c r="H1118" s="86"/>
      <c r="I1118" s="71" t="s">
        <v>1424</v>
      </c>
      <c r="J1118" s="72" t="s">
        <v>170</v>
      </c>
      <c r="K1118" s="71" t="s">
        <v>1821</v>
      </c>
      <c r="L1118" s="77">
        <v>3.8305243445692878</v>
      </c>
      <c r="M1118" s="78" t="s">
        <v>1302</v>
      </c>
      <c r="N1118" s="76" t="s">
        <v>1304</v>
      </c>
    </row>
    <row r="1119" spans="2:14" x14ac:dyDescent="0.35">
      <c r="B1119" s="91" t="s">
        <v>3738</v>
      </c>
      <c r="C1119" s="71"/>
      <c r="D1119" s="72" t="s">
        <v>616</v>
      </c>
      <c r="E1119" s="71" t="s">
        <v>1665</v>
      </c>
      <c r="F1119" s="71" t="s">
        <v>4050</v>
      </c>
      <c r="G1119" s="72" t="s">
        <v>3738</v>
      </c>
      <c r="H1119" s="80"/>
      <c r="I1119" s="71" t="s">
        <v>1424</v>
      </c>
      <c r="J1119" s="72" t="s">
        <v>170</v>
      </c>
      <c r="K1119" s="71" t="s">
        <v>1821</v>
      </c>
      <c r="L1119" s="77">
        <v>33.528089887640448</v>
      </c>
      <c r="M1119" s="78" t="s">
        <v>1302</v>
      </c>
      <c r="N1119" s="76" t="s">
        <v>1304</v>
      </c>
    </row>
    <row r="1120" spans="2:14" x14ac:dyDescent="0.35">
      <c r="B1120" s="91" t="s">
        <v>3739</v>
      </c>
      <c r="C1120" s="71"/>
      <c r="D1120" s="72" t="s">
        <v>616</v>
      </c>
      <c r="E1120" s="71" t="s">
        <v>1665</v>
      </c>
      <c r="F1120" s="71" t="s">
        <v>4050</v>
      </c>
      <c r="G1120" s="72" t="s">
        <v>3739</v>
      </c>
      <c r="H1120" s="86"/>
      <c r="I1120" s="71" t="s">
        <v>1425</v>
      </c>
      <c r="J1120" s="72" t="s">
        <v>170</v>
      </c>
      <c r="K1120" s="71" t="s">
        <v>1821</v>
      </c>
      <c r="L1120" s="77">
        <v>38.314606741573037</v>
      </c>
      <c r="M1120" s="75" t="s">
        <v>1303</v>
      </c>
      <c r="N1120" s="76" t="s">
        <v>1304</v>
      </c>
    </row>
    <row r="1121" spans="2:14" x14ac:dyDescent="0.35">
      <c r="B1121" s="91" t="s">
        <v>3740</v>
      </c>
      <c r="C1121" s="71"/>
      <c r="D1121" s="72" t="s">
        <v>616</v>
      </c>
      <c r="E1121" s="71" t="s">
        <v>2317</v>
      </c>
      <c r="F1121" s="71" t="s">
        <v>4051</v>
      </c>
      <c r="G1121" s="72" t="s">
        <v>3740</v>
      </c>
      <c r="H1121" s="80"/>
      <c r="I1121" s="71" t="s">
        <v>1425</v>
      </c>
      <c r="J1121" s="72" t="s">
        <v>170</v>
      </c>
      <c r="K1121" s="71" t="s">
        <v>1821</v>
      </c>
      <c r="L1121" s="77">
        <v>7.3258426966292127</v>
      </c>
      <c r="M1121" s="75" t="s">
        <v>1303</v>
      </c>
      <c r="N1121" s="76" t="s">
        <v>1304</v>
      </c>
    </row>
    <row r="1122" spans="2:14" x14ac:dyDescent="0.35">
      <c r="B1122" s="91" t="s">
        <v>3741</v>
      </c>
      <c r="C1122" s="71"/>
      <c r="D1122" s="72" t="s">
        <v>616</v>
      </c>
      <c r="E1122" s="71" t="s">
        <v>2317</v>
      </c>
      <c r="F1122" s="71" t="s">
        <v>4051</v>
      </c>
      <c r="G1122" s="72" t="s">
        <v>3741</v>
      </c>
      <c r="H1122" s="80"/>
      <c r="I1122" s="71" t="s">
        <v>1423</v>
      </c>
      <c r="J1122" s="72" t="s">
        <v>173</v>
      </c>
      <c r="K1122" s="71" t="s">
        <v>1821</v>
      </c>
      <c r="L1122" s="77">
        <v>73.303370786516851</v>
      </c>
      <c r="M1122" s="78" t="s">
        <v>1302</v>
      </c>
      <c r="N1122" s="79" t="s">
        <v>4090</v>
      </c>
    </row>
    <row r="1123" spans="2:14" x14ac:dyDescent="0.35">
      <c r="B1123" s="91" t="s">
        <v>3742</v>
      </c>
      <c r="C1123" s="71"/>
      <c r="D1123" s="72" t="s">
        <v>616</v>
      </c>
      <c r="E1123" s="71" t="s">
        <v>2317</v>
      </c>
      <c r="F1123" s="71" t="s">
        <v>4051</v>
      </c>
      <c r="G1123" s="72" t="s">
        <v>3742</v>
      </c>
      <c r="H1123" s="86"/>
      <c r="I1123" s="71" t="s">
        <v>1424</v>
      </c>
      <c r="J1123" s="72" t="s">
        <v>170</v>
      </c>
      <c r="K1123" s="71" t="s">
        <v>1821</v>
      </c>
      <c r="L1123" s="77">
        <v>6.416666666666667</v>
      </c>
      <c r="M1123" s="78" t="s">
        <v>1302</v>
      </c>
      <c r="N1123" s="76" t="s">
        <v>1304</v>
      </c>
    </row>
    <row r="1124" spans="2:14" x14ac:dyDescent="0.35">
      <c r="B1124" s="91" t="s">
        <v>3743</v>
      </c>
      <c r="C1124" s="71"/>
      <c r="D1124" s="72" t="s">
        <v>616</v>
      </c>
      <c r="E1124" s="71" t="s">
        <v>1665</v>
      </c>
      <c r="F1124" s="71" t="s">
        <v>4050</v>
      </c>
      <c r="G1124" s="72" t="s">
        <v>3743</v>
      </c>
      <c r="H1124" s="86"/>
      <c r="I1124" s="71" t="s">
        <v>1423</v>
      </c>
      <c r="J1124" s="72" t="s">
        <v>173</v>
      </c>
      <c r="K1124" s="71" t="s">
        <v>1821</v>
      </c>
      <c r="L1124" s="77">
        <v>383.20224719101122</v>
      </c>
      <c r="M1124" s="78" t="s">
        <v>1302</v>
      </c>
      <c r="N1124" s="79" t="s">
        <v>4090</v>
      </c>
    </row>
    <row r="1125" spans="2:14" x14ac:dyDescent="0.35">
      <c r="B1125" s="91" t="s">
        <v>3744</v>
      </c>
      <c r="C1125" s="71"/>
      <c r="D1125" s="72" t="s">
        <v>1659</v>
      </c>
      <c r="E1125" s="71" t="s">
        <v>33</v>
      </c>
      <c r="F1125" s="71" t="s">
        <v>4052</v>
      </c>
      <c r="G1125" s="72" t="s">
        <v>3744</v>
      </c>
      <c r="H1125" s="80"/>
      <c r="I1125" s="71" t="s">
        <v>1424</v>
      </c>
      <c r="J1125" s="72" t="s">
        <v>170</v>
      </c>
      <c r="K1125" s="71" t="s">
        <v>1821</v>
      </c>
      <c r="L1125" s="77">
        <v>5.5187265917602994</v>
      </c>
      <c r="M1125" s="78" t="s">
        <v>1302</v>
      </c>
      <c r="N1125" s="76" t="s">
        <v>1304</v>
      </c>
    </row>
    <row r="1126" spans="2:14" x14ac:dyDescent="0.35">
      <c r="B1126" s="91" t="s">
        <v>3745</v>
      </c>
      <c r="C1126" s="71"/>
      <c r="D1126" s="72" t="s">
        <v>1659</v>
      </c>
      <c r="E1126" s="71" t="s">
        <v>33</v>
      </c>
      <c r="F1126" s="71" t="s">
        <v>4052</v>
      </c>
      <c r="G1126" s="72" t="s">
        <v>3745</v>
      </c>
      <c r="H1126" s="86"/>
      <c r="I1126" s="71" t="s">
        <v>1423</v>
      </c>
      <c r="J1126" s="72" t="s">
        <v>173</v>
      </c>
      <c r="K1126" s="71" t="s">
        <v>1821</v>
      </c>
      <c r="L1126" s="77">
        <v>63.011235955056179</v>
      </c>
      <c r="M1126" s="78" t="s">
        <v>1302</v>
      </c>
      <c r="N1126" s="79" t="s">
        <v>4090</v>
      </c>
    </row>
    <row r="1127" spans="2:14" x14ac:dyDescent="0.35">
      <c r="B1127" s="91" t="s">
        <v>3746</v>
      </c>
      <c r="C1127" s="71"/>
      <c r="D1127" s="72" t="s">
        <v>1659</v>
      </c>
      <c r="E1127" s="71" t="s">
        <v>33</v>
      </c>
      <c r="F1127" s="71" t="s">
        <v>4052</v>
      </c>
      <c r="G1127" s="72" t="s">
        <v>3746</v>
      </c>
      <c r="H1127" s="86"/>
      <c r="I1127" s="71" t="s">
        <v>1425</v>
      </c>
      <c r="J1127" s="72" t="s">
        <v>170</v>
      </c>
      <c r="K1127" s="71" t="s">
        <v>1821</v>
      </c>
      <c r="L1127" s="77">
        <v>6.3033707865168545</v>
      </c>
      <c r="M1127" s="75" t="s">
        <v>1303</v>
      </c>
      <c r="N1127" s="76" t="s">
        <v>1304</v>
      </c>
    </row>
    <row r="1128" spans="2:14" x14ac:dyDescent="0.35">
      <c r="B1128" s="91" t="s">
        <v>3747</v>
      </c>
      <c r="C1128" s="71"/>
      <c r="D1128" s="72" t="s">
        <v>1659</v>
      </c>
      <c r="E1128" s="71" t="s">
        <v>29</v>
      </c>
      <c r="F1128" s="71" t="s">
        <v>4053</v>
      </c>
      <c r="G1128" s="72" t="s">
        <v>3747</v>
      </c>
      <c r="H1128" s="86"/>
      <c r="I1128" s="71" t="s">
        <v>1424</v>
      </c>
      <c r="J1128" s="72" t="s">
        <v>170</v>
      </c>
      <c r="K1128" s="71" t="s">
        <v>1821</v>
      </c>
      <c r="L1128" s="77">
        <v>5.5187265917602994</v>
      </c>
      <c r="M1128" s="78" t="s">
        <v>1302</v>
      </c>
      <c r="N1128" s="76" t="s">
        <v>1304</v>
      </c>
    </row>
    <row r="1129" spans="2:14" x14ac:dyDescent="0.35">
      <c r="B1129" s="91" t="s">
        <v>3748</v>
      </c>
      <c r="C1129" s="71"/>
      <c r="D1129" s="72" t="s">
        <v>1659</v>
      </c>
      <c r="E1129" s="71" t="s">
        <v>29</v>
      </c>
      <c r="F1129" s="71" t="s">
        <v>4053</v>
      </c>
      <c r="G1129" s="72" t="s">
        <v>3748</v>
      </c>
      <c r="H1129" s="86"/>
      <c r="I1129" s="71" t="s">
        <v>1423</v>
      </c>
      <c r="J1129" s="72" t="s">
        <v>173</v>
      </c>
      <c r="K1129" s="71" t="s">
        <v>1821</v>
      </c>
      <c r="L1129" s="77">
        <v>63.011235955056179</v>
      </c>
      <c r="M1129" s="78" t="s">
        <v>1302</v>
      </c>
      <c r="N1129" s="79" t="s">
        <v>4090</v>
      </c>
    </row>
    <row r="1130" spans="2:14" x14ac:dyDescent="0.35">
      <c r="B1130" s="91" t="s">
        <v>3749</v>
      </c>
      <c r="C1130" s="71"/>
      <c r="D1130" s="72" t="s">
        <v>1659</v>
      </c>
      <c r="E1130" s="71" t="s">
        <v>29</v>
      </c>
      <c r="F1130" s="71" t="s">
        <v>4053</v>
      </c>
      <c r="G1130" s="72" t="s">
        <v>3749</v>
      </c>
      <c r="H1130" s="86"/>
      <c r="I1130" s="71" t="s">
        <v>1425</v>
      </c>
      <c r="J1130" s="72" t="s">
        <v>170</v>
      </c>
      <c r="K1130" s="71" t="s">
        <v>1821</v>
      </c>
      <c r="L1130" s="77">
        <v>6.3033707865168545</v>
      </c>
      <c r="M1130" s="75" t="s">
        <v>1303</v>
      </c>
      <c r="N1130" s="76" t="s">
        <v>1304</v>
      </c>
    </row>
    <row r="1131" spans="2:14" x14ac:dyDescent="0.35">
      <c r="B1131" s="91" t="s">
        <v>3750</v>
      </c>
      <c r="C1131" s="71"/>
      <c r="D1131" s="72" t="s">
        <v>1431</v>
      </c>
      <c r="E1131" s="71" t="s">
        <v>312</v>
      </c>
      <c r="F1131" s="71" t="s">
        <v>4054</v>
      </c>
      <c r="G1131" s="72" t="s">
        <v>3750</v>
      </c>
      <c r="H1131" s="86"/>
      <c r="I1131" s="71" t="s">
        <v>1424</v>
      </c>
      <c r="J1131" s="72" t="s">
        <v>170</v>
      </c>
      <c r="K1131" s="71" t="s">
        <v>1821</v>
      </c>
      <c r="L1131" s="77">
        <v>9663.7958801498116</v>
      </c>
      <c r="M1131" s="78" t="s">
        <v>1302</v>
      </c>
      <c r="N1131" s="76" t="s">
        <v>1304</v>
      </c>
    </row>
    <row r="1132" spans="2:14" x14ac:dyDescent="0.35">
      <c r="B1132" s="91" t="s">
        <v>3751</v>
      </c>
      <c r="C1132" s="71"/>
      <c r="D1132" s="72" t="s">
        <v>1431</v>
      </c>
      <c r="E1132" s="71" t="s">
        <v>381</v>
      </c>
      <c r="F1132" s="71" t="s">
        <v>4055</v>
      </c>
      <c r="G1132" s="72" t="s">
        <v>3751</v>
      </c>
      <c r="H1132" s="86"/>
      <c r="I1132" s="71" t="s">
        <v>1424</v>
      </c>
      <c r="J1132" s="72" t="s">
        <v>170</v>
      </c>
      <c r="K1132" s="71" t="s">
        <v>1821</v>
      </c>
      <c r="L1132" s="77">
        <v>9663.7958801498116</v>
      </c>
      <c r="M1132" s="78" t="s">
        <v>1302</v>
      </c>
      <c r="N1132" s="76" t="s">
        <v>1304</v>
      </c>
    </row>
    <row r="1133" spans="2:14" x14ac:dyDescent="0.35">
      <c r="B1133" s="91" t="s">
        <v>3752</v>
      </c>
      <c r="C1133" s="71"/>
      <c r="D1133" s="72" t="s">
        <v>1431</v>
      </c>
      <c r="E1133" s="71" t="s">
        <v>396</v>
      </c>
      <c r="F1133" s="71" t="s">
        <v>4056</v>
      </c>
      <c r="G1133" s="72" t="s">
        <v>3752</v>
      </c>
      <c r="H1133" s="86"/>
      <c r="I1133" s="71" t="s">
        <v>1424</v>
      </c>
      <c r="J1133" s="72" t="s">
        <v>170</v>
      </c>
      <c r="K1133" s="71" t="s">
        <v>1821</v>
      </c>
      <c r="L1133" s="77">
        <v>1610.6011235955057</v>
      </c>
      <c r="M1133" s="78" t="s">
        <v>1302</v>
      </c>
      <c r="N1133" s="76" t="s">
        <v>1304</v>
      </c>
    </row>
    <row r="1134" spans="2:14" x14ac:dyDescent="0.35">
      <c r="B1134" s="91" t="s">
        <v>3753</v>
      </c>
      <c r="C1134" s="71"/>
      <c r="D1134" s="72" t="s">
        <v>1431</v>
      </c>
      <c r="E1134" s="71" t="s">
        <v>401</v>
      </c>
      <c r="F1134" s="71" t="s">
        <v>4057</v>
      </c>
      <c r="G1134" s="72" t="s">
        <v>3753</v>
      </c>
      <c r="H1134" s="86"/>
      <c r="I1134" s="71" t="s">
        <v>1423</v>
      </c>
      <c r="J1134" s="72" t="s">
        <v>173</v>
      </c>
      <c r="K1134" s="71" t="s">
        <v>1821</v>
      </c>
      <c r="L1134" s="77">
        <v>29451.662921348314</v>
      </c>
      <c r="M1134" s="78" t="s">
        <v>1302</v>
      </c>
      <c r="N1134" s="79" t="s">
        <v>4090</v>
      </c>
    </row>
    <row r="1135" spans="2:14" x14ac:dyDescent="0.35">
      <c r="B1135" s="91" t="s">
        <v>3754</v>
      </c>
      <c r="C1135" s="71"/>
      <c r="D1135" s="72" t="s">
        <v>1431</v>
      </c>
      <c r="E1135" s="71" t="s">
        <v>391</v>
      </c>
      <c r="F1135" s="71" t="s">
        <v>4058</v>
      </c>
      <c r="G1135" s="72" t="s">
        <v>3754</v>
      </c>
      <c r="H1135" s="86"/>
      <c r="I1135" s="71" t="s">
        <v>1423</v>
      </c>
      <c r="J1135" s="72" t="s">
        <v>173</v>
      </c>
      <c r="K1135" s="71" t="s">
        <v>1821</v>
      </c>
      <c r="L1135" s="77">
        <v>29451.662921348314</v>
      </c>
      <c r="M1135" s="78" t="s">
        <v>1302</v>
      </c>
      <c r="N1135" s="79" t="s">
        <v>4090</v>
      </c>
    </row>
    <row r="1136" spans="2:14" x14ac:dyDescent="0.35">
      <c r="B1136" s="91" t="s">
        <v>3755</v>
      </c>
      <c r="C1136" s="71"/>
      <c r="D1136" s="72" t="s">
        <v>1431</v>
      </c>
      <c r="E1136" s="71" t="s">
        <v>307</v>
      </c>
      <c r="F1136" s="71" t="s">
        <v>4059</v>
      </c>
      <c r="G1136" s="72" t="s">
        <v>3755</v>
      </c>
      <c r="H1136" s="86"/>
      <c r="I1136" s="71" t="s">
        <v>1424</v>
      </c>
      <c r="J1136" s="72" t="s">
        <v>170</v>
      </c>
      <c r="K1136" s="71" t="s">
        <v>1821</v>
      </c>
      <c r="L1136" s="77">
        <v>966.43071161048681</v>
      </c>
      <c r="M1136" s="78" t="s">
        <v>1302</v>
      </c>
      <c r="N1136" s="76" t="s">
        <v>1304</v>
      </c>
    </row>
    <row r="1137" spans="2:14" x14ac:dyDescent="0.35">
      <c r="B1137" s="91" t="s">
        <v>3756</v>
      </c>
      <c r="C1137" s="71"/>
      <c r="D1137" s="72" t="s">
        <v>1431</v>
      </c>
      <c r="E1137" s="71" t="s">
        <v>386</v>
      </c>
      <c r="F1137" s="71" t="s">
        <v>4060</v>
      </c>
      <c r="G1137" s="72" t="s">
        <v>3756</v>
      </c>
      <c r="H1137" s="86"/>
      <c r="I1137" s="71" t="s">
        <v>1423</v>
      </c>
      <c r="J1137" s="72" t="s">
        <v>173</v>
      </c>
      <c r="K1137" s="71" t="s">
        <v>1821</v>
      </c>
      <c r="L1137" s="77">
        <v>5154.0112359550558</v>
      </c>
      <c r="M1137" s="78" t="s">
        <v>1302</v>
      </c>
      <c r="N1137" s="79" t="s">
        <v>4090</v>
      </c>
    </row>
    <row r="1138" spans="2:14" x14ac:dyDescent="0.35">
      <c r="B1138" s="91" t="s">
        <v>3757</v>
      </c>
      <c r="C1138" s="71"/>
      <c r="D1138" s="72" t="s">
        <v>1431</v>
      </c>
      <c r="E1138" s="71" t="s">
        <v>376</v>
      </c>
      <c r="F1138" s="71" t="s">
        <v>4061</v>
      </c>
      <c r="G1138" s="72" t="s">
        <v>3757</v>
      </c>
      <c r="H1138" s="86"/>
      <c r="I1138" s="71" t="s">
        <v>1424</v>
      </c>
      <c r="J1138" s="72" t="s">
        <v>170</v>
      </c>
      <c r="K1138" s="71" t="s">
        <v>1821</v>
      </c>
      <c r="L1138" s="77">
        <v>966.43071161048681</v>
      </c>
      <c r="M1138" s="78" t="s">
        <v>1302</v>
      </c>
      <c r="N1138" s="76" t="s">
        <v>1304</v>
      </c>
    </row>
    <row r="1139" spans="2:14" x14ac:dyDescent="0.35">
      <c r="B1139" s="91" t="s">
        <v>3758</v>
      </c>
      <c r="C1139" s="71"/>
      <c r="D1139" s="72" t="s">
        <v>1431</v>
      </c>
      <c r="E1139" s="71" t="s">
        <v>307</v>
      </c>
      <c r="F1139" s="71" t="s">
        <v>4059</v>
      </c>
      <c r="G1139" s="72" t="s">
        <v>3758</v>
      </c>
      <c r="H1139" s="86"/>
      <c r="I1139" s="71" t="s">
        <v>1423</v>
      </c>
      <c r="J1139" s="72" t="s">
        <v>173</v>
      </c>
      <c r="K1139" s="71" t="s">
        <v>1821</v>
      </c>
      <c r="L1139" s="77">
        <v>11044.85393258427</v>
      </c>
      <c r="M1139" s="78" t="s">
        <v>1302</v>
      </c>
      <c r="N1139" s="79" t="s">
        <v>4090</v>
      </c>
    </row>
    <row r="1140" spans="2:14" x14ac:dyDescent="0.35">
      <c r="B1140" s="91" t="s">
        <v>3759</v>
      </c>
      <c r="C1140" s="71"/>
      <c r="D1140" s="72" t="s">
        <v>1431</v>
      </c>
      <c r="E1140" s="71" t="s">
        <v>396</v>
      </c>
      <c r="F1140" s="71" t="s">
        <v>4056</v>
      </c>
      <c r="G1140" s="72" t="s">
        <v>3759</v>
      </c>
      <c r="H1140" s="86"/>
      <c r="I1140" s="71" t="s">
        <v>1423</v>
      </c>
      <c r="J1140" s="72" t="s">
        <v>173</v>
      </c>
      <c r="K1140" s="71" t="s">
        <v>1821</v>
      </c>
      <c r="L1140" s="77">
        <v>18406.8202247191</v>
      </c>
      <c r="M1140" s="78" t="s">
        <v>1302</v>
      </c>
      <c r="N1140" s="79" t="s">
        <v>4090</v>
      </c>
    </row>
    <row r="1141" spans="2:14" x14ac:dyDescent="0.35">
      <c r="B1141" s="91" t="s">
        <v>3760</v>
      </c>
      <c r="C1141" s="71"/>
      <c r="D1141" s="72" t="s">
        <v>1431</v>
      </c>
      <c r="E1141" s="71" t="s">
        <v>386</v>
      </c>
      <c r="F1141" s="71" t="s">
        <v>4060</v>
      </c>
      <c r="G1141" s="72" t="s">
        <v>3760</v>
      </c>
      <c r="H1141" s="86"/>
      <c r="I1141" s="71" t="s">
        <v>1424</v>
      </c>
      <c r="J1141" s="72" t="s">
        <v>170</v>
      </c>
      <c r="K1141" s="71" t="s">
        <v>1821</v>
      </c>
      <c r="L1141" s="77">
        <v>450.97378277153553</v>
      </c>
      <c r="M1141" s="78" t="s">
        <v>1302</v>
      </c>
      <c r="N1141" s="76" t="s">
        <v>1304</v>
      </c>
    </row>
    <row r="1142" spans="2:14" x14ac:dyDescent="0.35">
      <c r="B1142" s="91" t="s">
        <v>3761</v>
      </c>
      <c r="C1142" s="71"/>
      <c r="D1142" s="72" t="s">
        <v>1431</v>
      </c>
      <c r="E1142" s="71" t="s">
        <v>367</v>
      </c>
      <c r="F1142" s="71" t="s">
        <v>4062</v>
      </c>
      <c r="G1142" s="72" t="s">
        <v>3761</v>
      </c>
      <c r="H1142" s="86"/>
      <c r="I1142" s="71" t="s">
        <v>1424</v>
      </c>
      <c r="J1142" s="72" t="s">
        <v>170</v>
      </c>
      <c r="K1142" s="71" t="s">
        <v>1821</v>
      </c>
      <c r="L1142" s="77">
        <v>1610.6011235955057</v>
      </c>
      <c r="M1142" s="78" t="s">
        <v>1302</v>
      </c>
      <c r="N1142" s="76" t="s">
        <v>1304</v>
      </c>
    </row>
    <row r="1143" spans="2:14" x14ac:dyDescent="0.35">
      <c r="B1143" s="91" t="s">
        <v>3762</v>
      </c>
      <c r="C1143" s="71"/>
      <c r="D1143" s="72" t="s">
        <v>1431</v>
      </c>
      <c r="E1143" s="71" t="s">
        <v>367</v>
      </c>
      <c r="F1143" s="71" t="s">
        <v>4062</v>
      </c>
      <c r="G1143" s="72" t="s">
        <v>3762</v>
      </c>
      <c r="H1143" s="86"/>
      <c r="I1143" s="71" t="s">
        <v>1423</v>
      </c>
      <c r="J1143" s="72" t="s">
        <v>173</v>
      </c>
      <c r="K1143" s="71" t="s">
        <v>1821</v>
      </c>
      <c r="L1143" s="77">
        <v>18406.8202247191</v>
      </c>
      <c r="M1143" s="78" t="s">
        <v>1302</v>
      </c>
      <c r="N1143" s="79" t="s">
        <v>4090</v>
      </c>
    </row>
    <row r="1144" spans="2:14" x14ac:dyDescent="0.35">
      <c r="B1144" s="91" t="s">
        <v>3763</v>
      </c>
      <c r="C1144" s="71"/>
      <c r="D1144" s="72" t="s">
        <v>1431</v>
      </c>
      <c r="E1144" s="71" t="s">
        <v>401</v>
      </c>
      <c r="F1144" s="71" t="s">
        <v>4057</v>
      </c>
      <c r="G1144" s="72" t="s">
        <v>3763</v>
      </c>
      <c r="H1144" s="86"/>
      <c r="I1144" s="71" t="s">
        <v>1424</v>
      </c>
      <c r="J1144" s="72" t="s">
        <v>170</v>
      </c>
      <c r="K1144" s="71" t="s">
        <v>1821</v>
      </c>
      <c r="L1144" s="77">
        <v>2577.0177902621722</v>
      </c>
      <c r="M1144" s="78" t="s">
        <v>1302</v>
      </c>
      <c r="N1144" s="76" t="s">
        <v>1304</v>
      </c>
    </row>
    <row r="1145" spans="2:14" x14ac:dyDescent="0.35">
      <c r="B1145" s="91" t="s">
        <v>3764</v>
      </c>
      <c r="C1145" s="71"/>
      <c r="D1145" s="72" t="s">
        <v>1431</v>
      </c>
      <c r="E1145" s="71" t="s">
        <v>376</v>
      </c>
      <c r="F1145" s="71" t="s">
        <v>4061</v>
      </c>
      <c r="G1145" s="72" t="s">
        <v>3764</v>
      </c>
      <c r="H1145" s="86"/>
      <c r="I1145" s="71" t="s">
        <v>1423</v>
      </c>
      <c r="J1145" s="72" t="s">
        <v>173</v>
      </c>
      <c r="K1145" s="71" t="s">
        <v>1821</v>
      </c>
      <c r="L1145" s="77">
        <v>11044.85393258427</v>
      </c>
      <c r="M1145" s="78" t="s">
        <v>1302</v>
      </c>
      <c r="N1145" s="79" t="s">
        <v>4090</v>
      </c>
    </row>
    <row r="1146" spans="2:14" x14ac:dyDescent="0.35">
      <c r="B1146" s="91" t="s">
        <v>3765</v>
      </c>
      <c r="C1146" s="71"/>
      <c r="D1146" s="72" t="s">
        <v>1431</v>
      </c>
      <c r="E1146" s="71" t="s">
        <v>391</v>
      </c>
      <c r="F1146" s="71" t="s">
        <v>4058</v>
      </c>
      <c r="G1146" s="72" t="s">
        <v>3765</v>
      </c>
      <c r="H1146" s="86"/>
      <c r="I1146" s="71" t="s">
        <v>1424</v>
      </c>
      <c r="J1146" s="72" t="s">
        <v>170</v>
      </c>
      <c r="K1146" s="71" t="s">
        <v>1821</v>
      </c>
      <c r="L1146" s="77">
        <v>2577.0177902621722</v>
      </c>
      <c r="M1146" s="78" t="s">
        <v>1302</v>
      </c>
      <c r="N1146" s="76" t="s">
        <v>1304</v>
      </c>
    </row>
    <row r="1147" spans="2:14" x14ac:dyDescent="0.35">
      <c r="B1147" s="91" t="s">
        <v>3766</v>
      </c>
      <c r="C1147" s="71"/>
      <c r="D1147" s="72" t="s">
        <v>1431</v>
      </c>
      <c r="E1147" s="71" t="s">
        <v>107</v>
      </c>
      <c r="F1147" s="71" t="s">
        <v>4063</v>
      </c>
      <c r="G1147" s="72" t="s">
        <v>3766</v>
      </c>
      <c r="H1147" s="86"/>
      <c r="I1147" s="71" t="s">
        <v>1423</v>
      </c>
      <c r="J1147" s="72" t="s">
        <v>173</v>
      </c>
      <c r="K1147" s="71" t="s">
        <v>1821</v>
      </c>
      <c r="L1147" s="77">
        <v>5154.0112359550558</v>
      </c>
      <c r="M1147" s="78" t="s">
        <v>1302</v>
      </c>
      <c r="N1147" s="79" t="s">
        <v>4090</v>
      </c>
    </row>
    <row r="1148" spans="2:14" x14ac:dyDescent="0.35">
      <c r="B1148" s="91" t="s">
        <v>3767</v>
      </c>
      <c r="C1148" s="71"/>
      <c r="D1148" s="72" t="s">
        <v>1431</v>
      </c>
      <c r="E1148" s="71" t="s">
        <v>381</v>
      </c>
      <c r="F1148" s="71" t="s">
        <v>4055</v>
      </c>
      <c r="G1148" s="72" t="s">
        <v>3767</v>
      </c>
      <c r="H1148" s="86"/>
      <c r="I1148" s="71" t="s">
        <v>1423</v>
      </c>
      <c r="J1148" s="72" t="s">
        <v>173</v>
      </c>
      <c r="K1148" s="71" t="s">
        <v>1821</v>
      </c>
      <c r="L1148" s="77">
        <v>110443.4382022472</v>
      </c>
      <c r="M1148" s="78" t="s">
        <v>1302</v>
      </c>
      <c r="N1148" s="79" t="s">
        <v>4090</v>
      </c>
    </row>
    <row r="1149" spans="2:14" x14ac:dyDescent="0.35">
      <c r="B1149" s="91" t="s">
        <v>3768</v>
      </c>
      <c r="C1149" s="71"/>
      <c r="D1149" s="72" t="s">
        <v>1431</v>
      </c>
      <c r="E1149" s="71" t="s">
        <v>312</v>
      </c>
      <c r="F1149" s="71" t="s">
        <v>4054</v>
      </c>
      <c r="G1149" s="72" t="s">
        <v>3768</v>
      </c>
      <c r="H1149" s="86"/>
      <c r="I1149" s="71" t="s">
        <v>1423</v>
      </c>
      <c r="J1149" s="72" t="s">
        <v>173</v>
      </c>
      <c r="K1149" s="71" t="s">
        <v>1821</v>
      </c>
      <c r="L1149" s="77">
        <v>110443.4382022472</v>
      </c>
      <c r="M1149" s="78" t="s">
        <v>1302</v>
      </c>
      <c r="N1149" s="79" t="s">
        <v>4090</v>
      </c>
    </row>
    <row r="1150" spans="2:14" x14ac:dyDescent="0.35">
      <c r="B1150" s="91" t="s">
        <v>3769</v>
      </c>
      <c r="C1150" s="71"/>
      <c r="D1150" s="72" t="s">
        <v>1431</v>
      </c>
      <c r="E1150" s="71" t="s">
        <v>107</v>
      </c>
      <c r="F1150" s="71" t="s">
        <v>4063</v>
      </c>
      <c r="G1150" s="72" t="s">
        <v>3769</v>
      </c>
      <c r="H1150" s="86"/>
      <c r="I1150" s="71" t="s">
        <v>1424</v>
      </c>
      <c r="J1150" s="72" t="s">
        <v>170</v>
      </c>
      <c r="K1150" s="71" t="s">
        <v>1821</v>
      </c>
      <c r="L1150" s="77">
        <v>450.97378277153553</v>
      </c>
      <c r="M1150" s="78" t="s">
        <v>1302</v>
      </c>
      <c r="N1150" s="76" t="s">
        <v>1304</v>
      </c>
    </row>
    <row r="1151" spans="2:14" x14ac:dyDescent="0.35">
      <c r="B1151" s="91" t="s">
        <v>3770</v>
      </c>
      <c r="C1151" s="71"/>
      <c r="D1151" s="72" t="s">
        <v>629</v>
      </c>
      <c r="E1151" s="71" t="s">
        <v>257</v>
      </c>
      <c r="F1151" s="71" t="s">
        <v>4064</v>
      </c>
      <c r="G1151" s="72" t="s">
        <v>3770</v>
      </c>
      <c r="H1151" s="86"/>
      <c r="I1151" s="71" t="s">
        <v>1425</v>
      </c>
      <c r="J1151" s="72" t="s">
        <v>170</v>
      </c>
      <c r="K1151" s="71" t="s">
        <v>1821</v>
      </c>
      <c r="L1151" s="77">
        <v>5.1460674157303368</v>
      </c>
      <c r="M1151" s="75" t="s">
        <v>1303</v>
      </c>
      <c r="N1151" s="76" t="s">
        <v>1304</v>
      </c>
    </row>
    <row r="1152" spans="2:14" x14ac:dyDescent="0.35">
      <c r="B1152" s="91" t="s">
        <v>3771</v>
      </c>
      <c r="C1152" s="71"/>
      <c r="D1152" s="72" t="s">
        <v>629</v>
      </c>
      <c r="E1152" s="71" t="s">
        <v>257</v>
      </c>
      <c r="F1152" s="71" t="s">
        <v>4064</v>
      </c>
      <c r="G1152" s="72" t="s">
        <v>3771</v>
      </c>
      <c r="H1152" s="80"/>
      <c r="I1152" s="71" t="s">
        <v>1423</v>
      </c>
      <c r="J1152" s="72" t="s">
        <v>173</v>
      </c>
      <c r="K1152" s="71" t="s">
        <v>1821</v>
      </c>
      <c r="L1152" s="77">
        <v>51.438202247191015</v>
      </c>
      <c r="M1152" s="78" t="s">
        <v>1302</v>
      </c>
      <c r="N1152" s="79" t="s">
        <v>4090</v>
      </c>
    </row>
    <row r="1153" spans="2:14" x14ac:dyDescent="0.35">
      <c r="B1153" s="91" t="s">
        <v>3772</v>
      </c>
      <c r="C1153" s="71"/>
      <c r="D1153" s="72" t="s">
        <v>629</v>
      </c>
      <c r="E1153" s="71" t="s">
        <v>257</v>
      </c>
      <c r="F1153" s="71" t="s">
        <v>4064</v>
      </c>
      <c r="G1153" s="72" t="s">
        <v>3772</v>
      </c>
      <c r="H1153" s="80"/>
      <c r="I1153" s="71" t="s">
        <v>1424</v>
      </c>
      <c r="J1153" s="72" t="s">
        <v>170</v>
      </c>
      <c r="K1153" s="71" t="s">
        <v>1821</v>
      </c>
      <c r="L1153" s="77">
        <v>4.5009363295880149</v>
      </c>
      <c r="M1153" s="78" t="s">
        <v>1302</v>
      </c>
      <c r="N1153" s="76" t="s">
        <v>1304</v>
      </c>
    </row>
    <row r="1154" spans="2:14" x14ac:dyDescent="0.35">
      <c r="B1154" s="91" t="s">
        <v>3773</v>
      </c>
      <c r="C1154" s="71"/>
      <c r="D1154" s="72" t="s">
        <v>1442</v>
      </c>
      <c r="E1154" s="71" t="s">
        <v>391</v>
      </c>
      <c r="F1154" s="71" t="s">
        <v>4065</v>
      </c>
      <c r="G1154" s="72" t="s">
        <v>3773</v>
      </c>
      <c r="H1154" s="80"/>
      <c r="I1154" s="71" t="s">
        <v>1424</v>
      </c>
      <c r="J1154" s="72" t="s">
        <v>170</v>
      </c>
      <c r="K1154" s="71" t="s">
        <v>1821</v>
      </c>
      <c r="L1154" s="77">
        <v>9.0009363295880149</v>
      </c>
      <c r="M1154" s="78" t="s">
        <v>1302</v>
      </c>
      <c r="N1154" s="76" t="s">
        <v>1304</v>
      </c>
    </row>
    <row r="1155" spans="2:14" x14ac:dyDescent="0.35">
      <c r="B1155" s="91" t="s">
        <v>3774</v>
      </c>
      <c r="C1155" s="71"/>
      <c r="D1155" s="72" t="s">
        <v>1442</v>
      </c>
      <c r="E1155" s="71" t="s">
        <v>107</v>
      </c>
      <c r="F1155" s="71" t="s">
        <v>4066</v>
      </c>
      <c r="G1155" s="72" t="s">
        <v>3774</v>
      </c>
      <c r="H1155" s="86"/>
      <c r="I1155" s="71" t="s">
        <v>1424</v>
      </c>
      <c r="J1155" s="72" t="s">
        <v>170</v>
      </c>
      <c r="K1155" s="71" t="s">
        <v>1821</v>
      </c>
      <c r="L1155" s="77">
        <v>3.8305243445692878</v>
      </c>
      <c r="M1155" s="78" t="s">
        <v>1302</v>
      </c>
      <c r="N1155" s="76" t="s">
        <v>1304</v>
      </c>
    </row>
    <row r="1156" spans="2:14" x14ac:dyDescent="0.35">
      <c r="B1156" s="91" t="s">
        <v>3775</v>
      </c>
      <c r="C1156" s="71"/>
      <c r="D1156" s="72" t="s">
        <v>1442</v>
      </c>
      <c r="E1156" s="71" t="s">
        <v>391</v>
      </c>
      <c r="F1156" s="71" t="s">
        <v>4065</v>
      </c>
      <c r="G1156" s="72" t="s">
        <v>3775</v>
      </c>
      <c r="H1156" s="86"/>
      <c r="I1156" s="71" t="s">
        <v>1423</v>
      </c>
      <c r="J1156" s="72" t="s">
        <v>173</v>
      </c>
      <c r="K1156" s="71" t="s">
        <v>1821</v>
      </c>
      <c r="L1156" s="77">
        <v>102.87640449438203</v>
      </c>
      <c r="M1156" s="78" t="s">
        <v>1302</v>
      </c>
      <c r="N1156" s="79" t="s">
        <v>4090</v>
      </c>
    </row>
    <row r="1157" spans="2:14" x14ac:dyDescent="0.35">
      <c r="B1157" s="91" t="s">
        <v>3776</v>
      </c>
      <c r="C1157" s="71"/>
      <c r="D1157" s="72" t="s">
        <v>1442</v>
      </c>
      <c r="E1157" s="71" t="s">
        <v>401</v>
      </c>
      <c r="F1157" s="71" t="s">
        <v>4067</v>
      </c>
      <c r="G1157" s="72" t="s">
        <v>3776</v>
      </c>
      <c r="H1157" s="86"/>
      <c r="I1157" s="71" t="s">
        <v>1425</v>
      </c>
      <c r="J1157" s="72" t="s">
        <v>170</v>
      </c>
      <c r="K1157" s="71" t="s">
        <v>1821</v>
      </c>
      <c r="L1157" s="77">
        <v>5.9213483146067407</v>
      </c>
      <c r="M1157" s="75" t="s">
        <v>1303</v>
      </c>
      <c r="N1157" s="76" t="s">
        <v>1304</v>
      </c>
    </row>
    <row r="1158" spans="2:14" x14ac:dyDescent="0.35">
      <c r="B1158" s="91" t="s">
        <v>3777</v>
      </c>
      <c r="C1158" s="71"/>
      <c r="D1158" s="72" t="s">
        <v>1442</v>
      </c>
      <c r="E1158" s="71" t="s">
        <v>107</v>
      </c>
      <c r="F1158" s="71" t="s">
        <v>4066</v>
      </c>
      <c r="G1158" s="72" t="s">
        <v>3777</v>
      </c>
      <c r="H1158" s="86"/>
      <c r="I1158" s="71" t="s">
        <v>1425</v>
      </c>
      <c r="J1158" s="72" t="s">
        <v>170</v>
      </c>
      <c r="K1158" s="71" t="s">
        <v>1821</v>
      </c>
      <c r="L1158" s="77">
        <v>4.3707865168539328</v>
      </c>
      <c r="M1158" s="75" t="s">
        <v>1303</v>
      </c>
      <c r="N1158" s="76" t="s">
        <v>1304</v>
      </c>
    </row>
    <row r="1159" spans="2:14" x14ac:dyDescent="0.35">
      <c r="B1159" s="91" t="s">
        <v>3778</v>
      </c>
      <c r="C1159" s="71"/>
      <c r="D1159" s="72" t="s">
        <v>1442</v>
      </c>
      <c r="E1159" s="71" t="s">
        <v>391</v>
      </c>
      <c r="F1159" s="71" t="s">
        <v>4065</v>
      </c>
      <c r="G1159" s="72" t="s">
        <v>3778</v>
      </c>
      <c r="H1159" s="86"/>
      <c r="I1159" s="71" t="s">
        <v>1425</v>
      </c>
      <c r="J1159" s="72" t="s">
        <v>170</v>
      </c>
      <c r="K1159" s="71" t="s">
        <v>1821</v>
      </c>
      <c r="L1159" s="77">
        <v>10.280898876404494</v>
      </c>
      <c r="M1159" s="75" t="s">
        <v>1303</v>
      </c>
      <c r="N1159" s="76" t="s">
        <v>1304</v>
      </c>
    </row>
    <row r="1160" spans="2:14" x14ac:dyDescent="0.35">
      <c r="B1160" s="91" t="s">
        <v>3779</v>
      </c>
      <c r="C1160" s="71"/>
      <c r="D1160" s="72" t="s">
        <v>1442</v>
      </c>
      <c r="E1160" s="71" t="s">
        <v>312</v>
      </c>
      <c r="F1160" s="71" t="s">
        <v>4068</v>
      </c>
      <c r="G1160" s="72" t="s">
        <v>3779</v>
      </c>
      <c r="H1160" s="86"/>
      <c r="I1160" s="71" t="s">
        <v>1424</v>
      </c>
      <c r="J1160" s="72" t="s">
        <v>170</v>
      </c>
      <c r="K1160" s="71" t="s">
        <v>1821</v>
      </c>
      <c r="L1160" s="77">
        <v>6.7518726591760299</v>
      </c>
      <c r="M1160" s="78" t="s">
        <v>1302</v>
      </c>
      <c r="N1160" s="76" t="s">
        <v>1304</v>
      </c>
    </row>
    <row r="1161" spans="2:14" x14ac:dyDescent="0.35">
      <c r="B1161" s="91" t="s">
        <v>3780</v>
      </c>
      <c r="C1161" s="71"/>
      <c r="D1161" s="72" t="s">
        <v>1442</v>
      </c>
      <c r="E1161" s="71" t="s">
        <v>312</v>
      </c>
      <c r="F1161" s="71" t="s">
        <v>4068</v>
      </c>
      <c r="G1161" s="72" t="s">
        <v>3780</v>
      </c>
      <c r="H1161" s="86"/>
      <c r="I1161" s="71" t="s">
        <v>1423</v>
      </c>
      <c r="J1161" s="72" t="s">
        <v>173</v>
      </c>
      <c r="K1161" s="71" t="s">
        <v>1821</v>
      </c>
      <c r="L1161" s="77">
        <v>77.157303370786522</v>
      </c>
      <c r="M1161" s="78" t="s">
        <v>1302</v>
      </c>
      <c r="N1161" s="79" t="s">
        <v>4090</v>
      </c>
    </row>
    <row r="1162" spans="2:14" x14ac:dyDescent="0.35">
      <c r="B1162" s="91" t="s">
        <v>3781</v>
      </c>
      <c r="C1162" s="71"/>
      <c r="D1162" s="72" t="s">
        <v>1442</v>
      </c>
      <c r="E1162" s="71" t="s">
        <v>312</v>
      </c>
      <c r="F1162" s="71" t="s">
        <v>4068</v>
      </c>
      <c r="G1162" s="72" t="s">
        <v>3781</v>
      </c>
      <c r="H1162" s="86"/>
      <c r="I1162" s="71" t="s">
        <v>1425</v>
      </c>
      <c r="J1162" s="72" t="s">
        <v>170</v>
      </c>
      <c r="K1162" s="71" t="s">
        <v>1821</v>
      </c>
      <c r="L1162" s="77">
        <v>7.7191011235955056</v>
      </c>
      <c r="M1162" s="75" t="s">
        <v>1303</v>
      </c>
      <c r="N1162" s="76" t="s">
        <v>1304</v>
      </c>
    </row>
    <row r="1163" spans="2:14" x14ac:dyDescent="0.35">
      <c r="B1163" s="91" t="s">
        <v>3782</v>
      </c>
      <c r="C1163" s="71"/>
      <c r="D1163" s="72" t="s">
        <v>1442</v>
      </c>
      <c r="E1163" s="71" t="s">
        <v>401</v>
      </c>
      <c r="F1163" s="71" t="s">
        <v>4067</v>
      </c>
      <c r="G1163" s="72" t="s">
        <v>3782</v>
      </c>
      <c r="H1163" s="86"/>
      <c r="I1163" s="71" t="s">
        <v>1424</v>
      </c>
      <c r="J1163" s="72" t="s">
        <v>170</v>
      </c>
      <c r="K1163" s="71" t="s">
        <v>1821</v>
      </c>
      <c r="L1163" s="77">
        <v>5.1704119850187267</v>
      </c>
      <c r="M1163" s="78" t="s">
        <v>1302</v>
      </c>
      <c r="N1163" s="76" t="s">
        <v>1304</v>
      </c>
    </row>
    <row r="1164" spans="2:14" x14ac:dyDescent="0.35">
      <c r="B1164" s="91" t="s">
        <v>3783</v>
      </c>
      <c r="C1164" s="71"/>
      <c r="D1164" s="72" t="s">
        <v>1442</v>
      </c>
      <c r="E1164" s="71" t="s">
        <v>107</v>
      </c>
      <c r="F1164" s="71" t="s">
        <v>4066</v>
      </c>
      <c r="G1164" s="72" t="s">
        <v>3783</v>
      </c>
      <c r="H1164" s="86"/>
      <c r="I1164" s="71" t="s">
        <v>1423</v>
      </c>
      <c r="J1164" s="72" t="s">
        <v>173</v>
      </c>
      <c r="K1164" s="71" t="s">
        <v>1821</v>
      </c>
      <c r="L1164" s="77">
        <v>43.730337078651687</v>
      </c>
      <c r="M1164" s="78" t="s">
        <v>1302</v>
      </c>
      <c r="N1164" s="79" t="s">
        <v>4090</v>
      </c>
    </row>
    <row r="1165" spans="2:14" x14ac:dyDescent="0.35">
      <c r="B1165" s="91" t="s">
        <v>3784</v>
      </c>
      <c r="C1165" s="71"/>
      <c r="D1165" s="72" t="s">
        <v>1442</v>
      </c>
      <c r="E1165" s="71" t="s">
        <v>401</v>
      </c>
      <c r="F1165" s="71" t="s">
        <v>4067</v>
      </c>
      <c r="G1165" s="72" t="s">
        <v>3784</v>
      </c>
      <c r="H1165" s="86"/>
      <c r="I1165" s="71" t="s">
        <v>1423</v>
      </c>
      <c r="J1165" s="72" t="s">
        <v>173</v>
      </c>
      <c r="K1165" s="71" t="s">
        <v>1821</v>
      </c>
      <c r="L1165" s="77">
        <v>59.157303370786515</v>
      </c>
      <c r="M1165" s="78" t="s">
        <v>1302</v>
      </c>
      <c r="N1165" s="79" t="s">
        <v>4090</v>
      </c>
    </row>
    <row r="1166" spans="2:14" x14ac:dyDescent="0.35">
      <c r="B1166" s="91" t="s">
        <v>3785</v>
      </c>
      <c r="C1166" s="71"/>
      <c r="D1166" s="72" t="s">
        <v>3009</v>
      </c>
      <c r="E1166" s="71" t="s">
        <v>108</v>
      </c>
      <c r="F1166" s="71" t="s">
        <v>4069</v>
      </c>
      <c r="G1166" s="72" t="s">
        <v>3785</v>
      </c>
      <c r="H1166" s="80"/>
      <c r="I1166" s="71" t="s">
        <v>1425</v>
      </c>
      <c r="J1166" s="72" t="s">
        <v>170</v>
      </c>
      <c r="K1166" s="71" t="s">
        <v>1821</v>
      </c>
      <c r="L1166" s="77">
        <v>7.3258426966292127</v>
      </c>
      <c r="M1166" s="75" t="s">
        <v>1303</v>
      </c>
      <c r="N1166" s="76" t="s">
        <v>1304</v>
      </c>
    </row>
    <row r="1167" spans="2:14" x14ac:dyDescent="0.35">
      <c r="B1167" s="91" t="s">
        <v>3786</v>
      </c>
      <c r="C1167" s="71"/>
      <c r="D1167" s="72" t="s">
        <v>3009</v>
      </c>
      <c r="E1167" s="71" t="s">
        <v>367</v>
      </c>
      <c r="F1167" s="71" t="s">
        <v>4070</v>
      </c>
      <c r="G1167" s="72" t="s">
        <v>3786</v>
      </c>
      <c r="H1167" s="86"/>
      <c r="I1167" s="71" t="s">
        <v>1423</v>
      </c>
      <c r="J1167" s="72" t="s">
        <v>173</v>
      </c>
      <c r="K1167" s="71" t="s">
        <v>1821</v>
      </c>
      <c r="L1167" s="77">
        <v>55.292134831460672</v>
      </c>
      <c r="M1167" s="78" t="s">
        <v>1302</v>
      </c>
      <c r="N1167" s="79" t="s">
        <v>4090</v>
      </c>
    </row>
    <row r="1168" spans="2:14" x14ac:dyDescent="0.35">
      <c r="B1168" s="91" t="s">
        <v>3787</v>
      </c>
      <c r="C1168" s="71"/>
      <c r="D1168" s="72" t="s">
        <v>3009</v>
      </c>
      <c r="E1168" s="71" t="s">
        <v>307</v>
      </c>
      <c r="F1168" s="71" t="s">
        <v>4071</v>
      </c>
      <c r="G1168" s="72" t="s">
        <v>3787</v>
      </c>
      <c r="H1168" s="86"/>
      <c r="I1168" s="71" t="s">
        <v>1423</v>
      </c>
      <c r="J1168" s="72" t="s">
        <v>173</v>
      </c>
      <c r="K1168" s="71" t="s">
        <v>1821</v>
      </c>
      <c r="L1168" s="77">
        <v>55.292134831460672</v>
      </c>
      <c r="M1168" s="78" t="s">
        <v>1302</v>
      </c>
      <c r="N1168" s="79" t="s">
        <v>4090</v>
      </c>
    </row>
    <row r="1169" spans="2:14" x14ac:dyDescent="0.35">
      <c r="B1169" s="91" t="s">
        <v>3788</v>
      </c>
      <c r="C1169" s="71"/>
      <c r="D1169" s="72" t="s">
        <v>3009</v>
      </c>
      <c r="E1169" s="71" t="s">
        <v>108</v>
      </c>
      <c r="F1169" s="71" t="s">
        <v>4069</v>
      </c>
      <c r="G1169" s="72" t="s">
        <v>3788</v>
      </c>
      <c r="H1169" s="86"/>
      <c r="I1169" s="71" t="s">
        <v>1423</v>
      </c>
      <c r="J1169" s="72" t="s">
        <v>173</v>
      </c>
      <c r="K1169" s="71" t="s">
        <v>1821</v>
      </c>
      <c r="L1169" s="77">
        <v>73.303370786516851</v>
      </c>
      <c r="M1169" s="78" t="s">
        <v>1302</v>
      </c>
      <c r="N1169" s="79" t="s">
        <v>4090</v>
      </c>
    </row>
    <row r="1170" spans="2:14" x14ac:dyDescent="0.35">
      <c r="B1170" s="91" t="s">
        <v>3789</v>
      </c>
      <c r="C1170" s="71"/>
      <c r="D1170" s="72" t="s">
        <v>3009</v>
      </c>
      <c r="E1170" s="71" t="s">
        <v>401</v>
      </c>
      <c r="F1170" s="71" t="s">
        <v>4072</v>
      </c>
      <c r="G1170" s="72" t="s">
        <v>3789</v>
      </c>
      <c r="H1170" s="86"/>
      <c r="I1170" s="71" t="s">
        <v>1425</v>
      </c>
      <c r="J1170" s="72" t="s">
        <v>170</v>
      </c>
      <c r="K1170" s="71" t="s">
        <v>1821</v>
      </c>
      <c r="L1170" s="77">
        <v>7.3258426966292127</v>
      </c>
      <c r="M1170" s="75" t="s">
        <v>1303</v>
      </c>
      <c r="N1170" s="76" t="s">
        <v>1304</v>
      </c>
    </row>
    <row r="1171" spans="2:14" x14ac:dyDescent="0.35">
      <c r="B1171" s="91" t="s">
        <v>3790</v>
      </c>
      <c r="C1171" s="71"/>
      <c r="D1171" s="72" t="s">
        <v>3009</v>
      </c>
      <c r="E1171" s="71" t="s">
        <v>367</v>
      </c>
      <c r="F1171" s="71" t="s">
        <v>4070</v>
      </c>
      <c r="G1171" s="72" t="s">
        <v>3790</v>
      </c>
      <c r="H1171" s="86"/>
      <c r="I1171" s="71" t="s">
        <v>1424</v>
      </c>
      <c r="J1171" s="72" t="s">
        <v>170</v>
      </c>
      <c r="K1171" s="71" t="s">
        <v>1821</v>
      </c>
      <c r="L1171" s="77">
        <v>4.8352059925093629</v>
      </c>
      <c r="M1171" s="78" t="s">
        <v>1302</v>
      </c>
      <c r="N1171" s="76" t="s">
        <v>1304</v>
      </c>
    </row>
    <row r="1172" spans="2:14" x14ac:dyDescent="0.35">
      <c r="B1172" s="91" t="s">
        <v>3791</v>
      </c>
      <c r="C1172" s="71"/>
      <c r="D1172" s="72" t="s">
        <v>3009</v>
      </c>
      <c r="E1172" s="71" t="s">
        <v>367</v>
      </c>
      <c r="F1172" s="71" t="s">
        <v>4070</v>
      </c>
      <c r="G1172" s="72" t="s">
        <v>3791</v>
      </c>
      <c r="H1172" s="86"/>
      <c r="I1172" s="71" t="s">
        <v>1425</v>
      </c>
      <c r="J1172" s="72" t="s">
        <v>170</v>
      </c>
      <c r="K1172" s="71" t="s">
        <v>1821</v>
      </c>
      <c r="L1172" s="77">
        <v>5.5393258426966288</v>
      </c>
      <c r="M1172" s="75" t="s">
        <v>1303</v>
      </c>
      <c r="N1172" s="76" t="s">
        <v>1304</v>
      </c>
    </row>
    <row r="1173" spans="2:14" x14ac:dyDescent="0.35">
      <c r="B1173" s="91" t="s">
        <v>3792</v>
      </c>
      <c r="C1173" s="71"/>
      <c r="D1173" s="72" t="s">
        <v>3009</v>
      </c>
      <c r="E1173" s="71" t="s">
        <v>108</v>
      </c>
      <c r="F1173" s="71" t="s">
        <v>4069</v>
      </c>
      <c r="G1173" s="72" t="s">
        <v>3792</v>
      </c>
      <c r="H1173" s="86"/>
      <c r="I1173" s="71" t="s">
        <v>1424</v>
      </c>
      <c r="J1173" s="72" t="s">
        <v>170</v>
      </c>
      <c r="K1173" s="71" t="s">
        <v>1821</v>
      </c>
      <c r="L1173" s="77">
        <v>6.416666666666667</v>
      </c>
      <c r="M1173" s="78" t="s">
        <v>1302</v>
      </c>
      <c r="N1173" s="76" t="s">
        <v>1304</v>
      </c>
    </row>
    <row r="1174" spans="2:14" x14ac:dyDescent="0.35">
      <c r="B1174" s="91" t="s">
        <v>3793</v>
      </c>
      <c r="C1174" s="71"/>
      <c r="D1174" s="72" t="s">
        <v>3009</v>
      </c>
      <c r="E1174" s="71" t="s">
        <v>401</v>
      </c>
      <c r="F1174" s="71" t="s">
        <v>4072</v>
      </c>
      <c r="G1174" s="72" t="s">
        <v>3793</v>
      </c>
      <c r="H1174" s="86"/>
      <c r="I1174" s="71" t="s">
        <v>1424</v>
      </c>
      <c r="J1174" s="72" t="s">
        <v>170</v>
      </c>
      <c r="K1174" s="71" t="s">
        <v>1821</v>
      </c>
      <c r="L1174" s="77">
        <v>6.416666666666667</v>
      </c>
      <c r="M1174" s="78" t="s">
        <v>1302</v>
      </c>
      <c r="N1174" s="76" t="s">
        <v>1304</v>
      </c>
    </row>
    <row r="1175" spans="2:14" x14ac:dyDescent="0.35">
      <c r="B1175" s="91" t="s">
        <v>3794</v>
      </c>
      <c r="C1175" s="71"/>
      <c r="D1175" s="72" t="s">
        <v>3009</v>
      </c>
      <c r="E1175" s="71" t="s">
        <v>401</v>
      </c>
      <c r="F1175" s="71" t="s">
        <v>4072</v>
      </c>
      <c r="G1175" s="72" t="s">
        <v>3794</v>
      </c>
      <c r="H1175" s="86"/>
      <c r="I1175" s="71" t="s">
        <v>1423</v>
      </c>
      <c r="J1175" s="72" t="s">
        <v>173</v>
      </c>
      <c r="K1175" s="71" t="s">
        <v>1821</v>
      </c>
      <c r="L1175" s="77">
        <v>73.303370786516851</v>
      </c>
      <c r="M1175" s="78" t="s">
        <v>1302</v>
      </c>
      <c r="N1175" s="79" t="s">
        <v>4090</v>
      </c>
    </row>
    <row r="1176" spans="2:14" x14ac:dyDescent="0.35">
      <c r="B1176" s="91" t="s">
        <v>3795</v>
      </c>
      <c r="C1176" s="71"/>
      <c r="D1176" s="72" t="s">
        <v>3009</v>
      </c>
      <c r="E1176" s="71" t="s">
        <v>307</v>
      </c>
      <c r="F1176" s="71" t="s">
        <v>4071</v>
      </c>
      <c r="G1176" s="72" t="s">
        <v>3795</v>
      </c>
      <c r="H1176" s="86"/>
      <c r="I1176" s="71" t="s">
        <v>1425</v>
      </c>
      <c r="J1176" s="72" t="s">
        <v>170</v>
      </c>
      <c r="K1176" s="71" t="s">
        <v>1821</v>
      </c>
      <c r="L1176" s="77">
        <v>5.5393258426966288</v>
      </c>
      <c r="M1176" s="75" t="s">
        <v>1303</v>
      </c>
      <c r="N1176" s="76" t="s">
        <v>1304</v>
      </c>
    </row>
    <row r="1177" spans="2:14" x14ac:dyDescent="0.35">
      <c r="B1177" s="91" t="s">
        <v>3796</v>
      </c>
      <c r="C1177" s="71"/>
      <c r="D1177" s="72" t="s">
        <v>3009</v>
      </c>
      <c r="E1177" s="71" t="s">
        <v>307</v>
      </c>
      <c r="F1177" s="71" t="s">
        <v>4071</v>
      </c>
      <c r="G1177" s="72" t="s">
        <v>3796</v>
      </c>
      <c r="H1177" s="86"/>
      <c r="I1177" s="71" t="s">
        <v>1424</v>
      </c>
      <c r="J1177" s="72" t="s">
        <v>170</v>
      </c>
      <c r="K1177" s="71" t="s">
        <v>1821</v>
      </c>
      <c r="L1177" s="77">
        <v>4.8352059925093629</v>
      </c>
      <c r="M1177" s="78" t="s">
        <v>1302</v>
      </c>
      <c r="N1177" s="76" t="s">
        <v>1304</v>
      </c>
    </row>
    <row r="1178" spans="2:14" x14ac:dyDescent="0.35">
      <c r="B1178" s="91" t="s">
        <v>3797</v>
      </c>
      <c r="C1178" s="71"/>
      <c r="D1178" s="72" t="s">
        <v>3010</v>
      </c>
      <c r="E1178" s="71" t="s">
        <v>33</v>
      </c>
      <c r="F1178" s="71" t="s">
        <v>4073</v>
      </c>
      <c r="G1178" s="72" t="s">
        <v>3797</v>
      </c>
      <c r="H1178" s="86"/>
      <c r="I1178" s="71" t="s">
        <v>1424</v>
      </c>
      <c r="J1178" s="72" t="s">
        <v>170</v>
      </c>
      <c r="K1178" s="71" t="s">
        <v>1821</v>
      </c>
      <c r="L1178" s="77">
        <v>15.417602996254681</v>
      </c>
      <c r="M1178" s="78" t="s">
        <v>1302</v>
      </c>
      <c r="N1178" s="76" t="s">
        <v>1304</v>
      </c>
    </row>
    <row r="1179" spans="2:14" x14ac:dyDescent="0.35">
      <c r="B1179" s="91" t="s">
        <v>3798</v>
      </c>
      <c r="C1179" s="71"/>
      <c r="D1179" s="72" t="s">
        <v>3010</v>
      </c>
      <c r="E1179" s="71" t="s">
        <v>108</v>
      </c>
      <c r="F1179" s="71" t="s">
        <v>4074</v>
      </c>
      <c r="G1179" s="72" t="s">
        <v>3798</v>
      </c>
      <c r="H1179" s="86"/>
      <c r="I1179" s="71" t="s">
        <v>1423</v>
      </c>
      <c r="J1179" s="72" t="s">
        <v>173</v>
      </c>
      <c r="K1179" s="71" t="s">
        <v>1821</v>
      </c>
      <c r="L1179" s="77">
        <v>132.44943820224719</v>
      </c>
      <c r="M1179" s="78" t="s">
        <v>1302</v>
      </c>
      <c r="N1179" s="79" t="s">
        <v>4090</v>
      </c>
    </row>
    <row r="1180" spans="2:14" x14ac:dyDescent="0.35">
      <c r="B1180" s="91" t="s">
        <v>3799</v>
      </c>
      <c r="C1180" s="71"/>
      <c r="D1180" s="72" t="s">
        <v>3010</v>
      </c>
      <c r="E1180" s="71" t="s">
        <v>381</v>
      </c>
      <c r="F1180" s="71" t="s">
        <v>4075</v>
      </c>
      <c r="G1180" s="72" t="s">
        <v>3799</v>
      </c>
      <c r="H1180" s="86"/>
      <c r="I1180" s="71" t="s">
        <v>1424</v>
      </c>
      <c r="J1180" s="72" t="s">
        <v>170</v>
      </c>
      <c r="K1180" s="71" t="s">
        <v>1821</v>
      </c>
      <c r="L1180" s="77">
        <v>11.587078651685394</v>
      </c>
      <c r="M1180" s="78" t="s">
        <v>1302</v>
      </c>
      <c r="N1180" s="76" t="s">
        <v>1304</v>
      </c>
    </row>
    <row r="1181" spans="2:14" x14ac:dyDescent="0.35">
      <c r="B1181" s="91" t="s">
        <v>3800</v>
      </c>
      <c r="C1181" s="71"/>
      <c r="D1181" s="72" t="s">
        <v>3010</v>
      </c>
      <c r="E1181" s="71" t="s">
        <v>381</v>
      </c>
      <c r="F1181" s="71" t="s">
        <v>4075</v>
      </c>
      <c r="G1181" s="72" t="s">
        <v>3800</v>
      </c>
      <c r="H1181" s="86"/>
      <c r="I1181" s="71" t="s">
        <v>1423</v>
      </c>
      <c r="J1181" s="72" t="s">
        <v>173</v>
      </c>
      <c r="K1181" s="71" t="s">
        <v>1821</v>
      </c>
      <c r="L1181" s="77">
        <v>132.44943820224719</v>
      </c>
      <c r="M1181" s="78" t="s">
        <v>1302</v>
      </c>
      <c r="N1181" s="79" t="s">
        <v>4090</v>
      </c>
    </row>
    <row r="1182" spans="2:14" x14ac:dyDescent="0.35">
      <c r="B1182" s="91" t="s">
        <v>3801</v>
      </c>
      <c r="C1182" s="71"/>
      <c r="D1182" s="72" t="s">
        <v>3010</v>
      </c>
      <c r="E1182" s="71" t="s">
        <v>401</v>
      </c>
      <c r="F1182" s="71" t="s">
        <v>4076</v>
      </c>
      <c r="G1182" s="72" t="s">
        <v>3801</v>
      </c>
      <c r="H1182" s="86"/>
      <c r="I1182" s="71" t="s">
        <v>1424</v>
      </c>
      <c r="J1182" s="72" t="s">
        <v>170</v>
      </c>
      <c r="K1182" s="71" t="s">
        <v>1821</v>
      </c>
      <c r="L1182" s="77">
        <v>8.6666666666666661</v>
      </c>
      <c r="M1182" s="78" t="s">
        <v>1302</v>
      </c>
      <c r="N1182" s="76" t="s">
        <v>1304</v>
      </c>
    </row>
    <row r="1183" spans="2:14" x14ac:dyDescent="0.35">
      <c r="B1183" s="91" t="s">
        <v>3802</v>
      </c>
      <c r="C1183" s="71"/>
      <c r="D1183" s="72" t="s">
        <v>3010</v>
      </c>
      <c r="E1183" s="71" t="s">
        <v>108</v>
      </c>
      <c r="F1183" s="71" t="s">
        <v>4074</v>
      </c>
      <c r="G1183" s="72" t="s">
        <v>3802</v>
      </c>
      <c r="H1183" s="86"/>
      <c r="I1183" s="71" t="s">
        <v>1424</v>
      </c>
      <c r="J1183" s="72" t="s">
        <v>170</v>
      </c>
      <c r="K1183" s="71" t="s">
        <v>1821</v>
      </c>
      <c r="L1183" s="77">
        <v>11.587078651685394</v>
      </c>
      <c r="M1183" s="78" t="s">
        <v>1302</v>
      </c>
      <c r="N1183" s="76" t="s">
        <v>1304</v>
      </c>
    </row>
    <row r="1184" spans="2:14" x14ac:dyDescent="0.35">
      <c r="B1184" s="91" t="s">
        <v>3803</v>
      </c>
      <c r="C1184" s="71"/>
      <c r="D1184" s="72" t="s">
        <v>3010</v>
      </c>
      <c r="E1184" s="71" t="s">
        <v>33</v>
      </c>
      <c r="F1184" s="71" t="s">
        <v>4073</v>
      </c>
      <c r="G1184" s="72" t="s">
        <v>3803</v>
      </c>
      <c r="H1184" s="86"/>
      <c r="I1184" s="71" t="s">
        <v>1423</v>
      </c>
      <c r="J1184" s="72" t="s">
        <v>173</v>
      </c>
      <c r="K1184" s="71" t="s">
        <v>1821</v>
      </c>
      <c r="L1184" s="77">
        <v>176.16853932584269</v>
      </c>
      <c r="M1184" s="78" t="s">
        <v>1302</v>
      </c>
      <c r="N1184" s="79" t="s">
        <v>4090</v>
      </c>
    </row>
    <row r="1185" spans="2:14" x14ac:dyDescent="0.35">
      <c r="B1185" s="91" t="s">
        <v>3804</v>
      </c>
      <c r="C1185" s="71"/>
      <c r="D1185" s="72" t="s">
        <v>3010</v>
      </c>
      <c r="E1185" s="71" t="s">
        <v>401</v>
      </c>
      <c r="F1185" s="71" t="s">
        <v>4076</v>
      </c>
      <c r="G1185" s="72" t="s">
        <v>3804</v>
      </c>
      <c r="H1185" s="86"/>
      <c r="I1185" s="71" t="s">
        <v>1423</v>
      </c>
      <c r="J1185" s="72" t="s">
        <v>173</v>
      </c>
      <c r="K1185" s="71" t="s">
        <v>1821</v>
      </c>
      <c r="L1185" s="77">
        <v>99.011235955056179</v>
      </c>
      <c r="M1185" s="78" t="s">
        <v>1302</v>
      </c>
      <c r="N1185" s="79" t="s">
        <v>4090</v>
      </c>
    </row>
    <row r="1186" spans="2:14" x14ac:dyDescent="0.35">
      <c r="B1186" s="91" t="s">
        <v>3805</v>
      </c>
      <c r="C1186" s="71"/>
      <c r="D1186" s="72" t="s">
        <v>538</v>
      </c>
      <c r="E1186" s="71" t="s">
        <v>1879</v>
      </c>
      <c r="F1186" s="71" t="s">
        <v>4077</v>
      </c>
      <c r="G1186" s="72" t="s">
        <v>3805</v>
      </c>
      <c r="H1186" s="80"/>
      <c r="I1186" s="71" t="s">
        <v>1425</v>
      </c>
      <c r="J1186" s="72" t="s">
        <v>170</v>
      </c>
      <c r="K1186" s="71" t="s">
        <v>1821</v>
      </c>
      <c r="L1186" s="77">
        <v>88.348314606741567</v>
      </c>
      <c r="M1186" s="75" t="s">
        <v>1303</v>
      </c>
      <c r="N1186" s="76" t="s">
        <v>1304</v>
      </c>
    </row>
    <row r="1187" spans="2:14" x14ac:dyDescent="0.35">
      <c r="B1187" s="91" t="s">
        <v>3806</v>
      </c>
      <c r="C1187" s="71"/>
      <c r="D1187" s="72" t="s">
        <v>538</v>
      </c>
      <c r="E1187" s="71" t="s">
        <v>1879</v>
      </c>
      <c r="F1187" s="71" t="s">
        <v>4077</v>
      </c>
      <c r="G1187" s="72" t="s">
        <v>3806</v>
      </c>
      <c r="H1187" s="86"/>
      <c r="I1187" s="71" t="s">
        <v>1423</v>
      </c>
      <c r="J1187" s="72" t="s">
        <v>173</v>
      </c>
      <c r="K1187" s="71" t="s">
        <v>1821</v>
      </c>
      <c r="L1187" s="77">
        <v>883.43820224719104</v>
      </c>
      <c r="M1187" s="78" t="s">
        <v>1302</v>
      </c>
      <c r="N1187" s="79" t="s">
        <v>4090</v>
      </c>
    </row>
    <row r="1188" spans="2:14" x14ac:dyDescent="0.35">
      <c r="B1188" s="91" t="s">
        <v>3807</v>
      </c>
      <c r="C1188" s="71"/>
      <c r="D1188" s="72" t="s">
        <v>538</v>
      </c>
      <c r="E1188" s="71" t="s">
        <v>1879</v>
      </c>
      <c r="F1188" s="71" t="s">
        <v>4077</v>
      </c>
      <c r="G1188" s="72" t="s">
        <v>3807</v>
      </c>
      <c r="H1188" s="86"/>
      <c r="I1188" s="71" t="s">
        <v>1424</v>
      </c>
      <c r="J1188" s="72" t="s">
        <v>170</v>
      </c>
      <c r="K1188" s="71" t="s">
        <v>1821</v>
      </c>
      <c r="L1188" s="77">
        <v>77.303370786516851</v>
      </c>
      <c r="M1188" s="78" t="s">
        <v>1302</v>
      </c>
      <c r="N1188" s="76" t="s">
        <v>1304</v>
      </c>
    </row>
    <row r="1189" spans="2:14" x14ac:dyDescent="0.35">
      <c r="B1189" s="91" t="s">
        <v>3808</v>
      </c>
      <c r="C1189" s="71"/>
      <c r="D1189" s="72" t="s">
        <v>666</v>
      </c>
      <c r="E1189" s="71" t="s">
        <v>277</v>
      </c>
      <c r="F1189" s="71" t="s">
        <v>4078</v>
      </c>
      <c r="G1189" s="72" t="s">
        <v>3808</v>
      </c>
      <c r="H1189" s="80"/>
      <c r="I1189" s="71" t="s">
        <v>1423</v>
      </c>
      <c r="J1189" s="72" t="s">
        <v>173</v>
      </c>
      <c r="K1189" s="71" t="s">
        <v>1821</v>
      </c>
      <c r="L1189" s="77">
        <v>1311.640449438202</v>
      </c>
      <c r="M1189" s="78" t="s">
        <v>1302</v>
      </c>
      <c r="N1189" s="79" t="s">
        <v>4090</v>
      </c>
    </row>
    <row r="1190" spans="2:14" x14ac:dyDescent="0.35">
      <c r="B1190" s="91" t="s">
        <v>3809</v>
      </c>
      <c r="C1190" s="71"/>
      <c r="D1190" s="72" t="s">
        <v>666</v>
      </c>
      <c r="E1190" s="71" t="s">
        <v>297</v>
      </c>
      <c r="F1190" s="71" t="s">
        <v>4079</v>
      </c>
      <c r="G1190" s="72" t="s">
        <v>3809</v>
      </c>
      <c r="H1190" s="86"/>
      <c r="I1190" s="71" t="s">
        <v>1425</v>
      </c>
      <c r="J1190" s="72" t="s">
        <v>170</v>
      </c>
      <c r="K1190" s="71" t="s">
        <v>1821</v>
      </c>
      <c r="L1190" s="77">
        <v>104.9438202247191</v>
      </c>
      <c r="M1190" s="75" t="s">
        <v>1303</v>
      </c>
      <c r="N1190" s="76" t="s">
        <v>1304</v>
      </c>
    </row>
    <row r="1191" spans="2:14" x14ac:dyDescent="0.35">
      <c r="B1191" s="91" t="s">
        <v>3810</v>
      </c>
      <c r="C1191" s="71"/>
      <c r="D1191" s="72" t="s">
        <v>666</v>
      </c>
      <c r="E1191" s="71" t="s">
        <v>297</v>
      </c>
      <c r="F1191" s="71" t="s">
        <v>4079</v>
      </c>
      <c r="G1191" s="72" t="s">
        <v>3810</v>
      </c>
      <c r="H1191" s="80"/>
      <c r="I1191" s="71" t="s">
        <v>1424</v>
      </c>
      <c r="J1191" s="72" t="s">
        <v>170</v>
      </c>
      <c r="K1191" s="71" t="s">
        <v>1821</v>
      </c>
      <c r="L1191" s="77">
        <v>91.809925093632955</v>
      </c>
      <c r="M1191" s="78" t="s">
        <v>1302</v>
      </c>
      <c r="N1191" s="76" t="s">
        <v>1304</v>
      </c>
    </row>
    <row r="1192" spans="2:14" x14ac:dyDescent="0.35">
      <c r="B1192" s="91" t="s">
        <v>3811</v>
      </c>
      <c r="C1192" s="71"/>
      <c r="D1192" s="72" t="s">
        <v>666</v>
      </c>
      <c r="E1192" s="71" t="s">
        <v>297</v>
      </c>
      <c r="F1192" s="71" t="s">
        <v>4079</v>
      </c>
      <c r="G1192" s="72" t="s">
        <v>3811</v>
      </c>
      <c r="H1192" s="86"/>
      <c r="I1192" s="71" t="s">
        <v>1423</v>
      </c>
      <c r="J1192" s="72" t="s">
        <v>173</v>
      </c>
      <c r="K1192" s="71" t="s">
        <v>1821</v>
      </c>
      <c r="L1192" s="77">
        <v>1049.314606741573</v>
      </c>
      <c r="M1192" s="78" t="s">
        <v>1302</v>
      </c>
      <c r="N1192" s="79" t="s">
        <v>4090</v>
      </c>
    </row>
    <row r="1193" spans="2:14" x14ac:dyDescent="0.35">
      <c r="B1193" s="91" t="s">
        <v>3812</v>
      </c>
      <c r="C1193" s="71"/>
      <c r="D1193" s="72" t="s">
        <v>666</v>
      </c>
      <c r="E1193" s="71" t="s">
        <v>277</v>
      </c>
      <c r="F1193" s="71" t="s">
        <v>4078</v>
      </c>
      <c r="G1193" s="72" t="s">
        <v>3812</v>
      </c>
      <c r="H1193" s="86"/>
      <c r="I1193" s="71" t="s">
        <v>1424</v>
      </c>
      <c r="J1193" s="72" t="s">
        <v>170</v>
      </c>
      <c r="K1193" s="71" t="s">
        <v>1821</v>
      </c>
      <c r="L1193" s="77">
        <v>114.76966292134831</v>
      </c>
      <c r="M1193" s="78" t="s">
        <v>1302</v>
      </c>
      <c r="N1193" s="76" t="s">
        <v>1304</v>
      </c>
    </row>
    <row r="1194" spans="2:14" x14ac:dyDescent="0.35">
      <c r="B1194" s="91" t="s">
        <v>3813</v>
      </c>
      <c r="C1194" s="71"/>
      <c r="D1194" s="72" t="s">
        <v>666</v>
      </c>
      <c r="E1194" s="71" t="s">
        <v>262</v>
      </c>
      <c r="F1194" s="71" t="s">
        <v>2359</v>
      </c>
      <c r="G1194" s="72" t="s">
        <v>3813</v>
      </c>
      <c r="H1194" s="86"/>
      <c r="I1194" s="71" t="s">
        <v>1425</v>
      </c>
      <c r="J1194" s="72" t="s">
        <v>170</v>
      </c>
      <c r="K1194" s="71" t="s">
        <v>1821</v>
      </c>
      <c r="L1194" s="77">
        <v>81.022471910112358</v>
      </c>
      <c r="M1194" s="75" t="s">
        <v>1303</v>
      </c>
      <c r="N1194" s="76" t="s">
        <v>1304</v>
      </c>
    </row>
    <row r="1195" spans="2:14" x14ac:dyDescent="0.35">
      <c r="B1195" s="91" t="s">
        <v>3814</v>
      </c>
      <c r="C1195" s="71"/>
      <c r="D1195" s="72" t="s">
        <v>666</v>
      </c>
      <c r="E1195" s="71" t="s">
        <v>257</v>
      </c>
      <c r="F1195" s="71" t="s">
        <v>2621</v>
      </c>
      <c r="G1195" s="72" t="s">
        <v>3814</v>
      </c>
      <c r="H1195" s="80"/>
      <c r="I1195" s="71" t="s">
        <v>1425</v>
      </c>
      <c r="J1195" s="72" t="s">
        <v>170</v>
      </c>
      <c r="K1195" s="71" t="s">
        <v>1821</v>
      </c>
      <c r="L1195" s="77">
        <v>110.44943820224718</v>
      </c>
      <c r="M1195" s="75" t="s">
        <v>1303</v>
      </c>
      <c r="N1195" s="76" t="s">
        <v>1304</v>
      </c>
    </row>
    <row r="1196" spans="2:14" x14ac:dyDescent="0.35">
      <c r="B1196" s="91" t="s">
        <v>3815</v>
      </c>
      <c r="C1196" s="71"/>
      <c r="D1196" s="72" t="s">
        <v>666</v>
      </c>
      <c r="E1196" s="71" t="s">
        <v>247</v>
      </c>
      <c r="F1196" s="71" t="s">
        <v>4080</v>
      </c>
      <c r="G1196" s="72" t="s">
        <v>3815</v>
      </c>
      <c r="H1196" s="80"/>
      <c r="I1196" s="71" t="s">
        <v>1425</v>
      </c>
      <c r="J1196" s="72" t="s">
        <v>170</v>
      </c>
      <c r="K1196" s="71" t="s">
        <v>1821</v>
      </c>
      <c r="L1196" s="77">
        <v>75.483146067415731</v>
      </c>
      <c r="M1196" s="75" t="s">
        <v>1303</v>
      </c>
      <c r="N1196" s="76" t="s">
        <v>1304</v>
      </c>
    </row>
    <row r="1197" spans="2:14" x14ac:dyDescent="0.35">
      <c r="B1197" s="91" t="s">
        <v>3816</v>
      </c>
      <c r="C1197" s="71"/>
      <c r="D1197" s="72" t="s">
        <v>666</v>
      </c>
      <c r="E1197" s="71" t="s">
        <v>247</v>
      </c>
      <c r="F1197" s="71" t="s">
        <v>4080</v>
      </c>
      <c r="G1197" s="72" t="s">
        <v>3816</v>
      </c>
      <c r="H1197" s="86"/>
      <c r="I1197" s="71" t="s">
        <v>1423</v>
      </c>
      <c r="J1197" s="72" t="s">
        <v>173</v>
      </c>
      <c r="K1197" s="71" t="s">
        <v>1821</v>
      </c>
      <c r="L1197" s="77">
        <v>754.84269662921338</v>
      </c>
      <c r="M1197" s="78" t="s">
        <v>1302</v>
      </c>
      <c r="N1197" s="79" t="s">
        <v>4090</v>
      </c>
    </row>
    <row r="1198" spans="2:14" x14ac:dyDescent="0.35">
      <c r="B1198" s="91" t="s">
        <v>3817</v>
      </c>
      <c r="C1198" s="71"/>
      <c r="D1198" s="72" t="s">
        <v>666</v>
      </c>
      <c r="E1198" s="71" t="s">
        <v>247</v>
      </c>
      <c r="F1198" s="71" t="s">
        <v>4080</v>
      </c>
      <c r="G1198" s="72" t="s">
        <v>3817</v>
      </c>
      <c r="H1198" s="86"/>
      <c r="I1198" s="71" t="s">
        <v>1424</v>
      </c>
      <c r="J1198" s="72" t="s">
        <v>170</v>
      </c>
      <c r="K1198" s="71" t="s">
        <v>1821</v>
      </c>
      <c r="L1198" s="77">
        <v>66.050561797752806</v>
      </c>
      <c r="M1198" s="78" t="s">
        <v>1302</v>
      </c>
      <c r="N1198" s="76" t="s">
        <v>1304</v>
      </c>
    </row>
    <row r="1199" spans="2:14" x14ac:dyDescent="0.35">
      <c r="B1199" s="91" t="s">
        <v>3818</v>
      </c>
      <c r="C1199" s="71"/>
      <c r="D1199" s="72" t="s">
        <v>666</v>
      </c>
      <c r="E1199" s="71" t="s">
        <v>277</v>
      </c>
      <c r="F1199" s="71" t="s">
        <v>4078</v>
      </c>
      <c r="G1199" s="72" t="s">
        <v>3818</v>
      </c>
      <c r="H1199" s="86"/>
      <c r="I1199" s="71" t="s">
        <v>1425</v>
      </c>
      <c r="J1199" s="72" t="s">
        <v>170</v>
      </c>
      <c r="K1199" s="71" t="s">
        <v>1821</v>
      </c>
      <c r="L1199" s="77">
        <v>131.15730337078651</v>
      </c>
      <c r="M1199" s="75" t="s">
        <v>1303</v>
      </c>
      <c r="N1199" s="76" t="s">
        <v>1304</v>
      </c>
    </row>
    <row r="1200" spans="2:14" x14ac:dyDescent="0.35">
      <c r="B1200" s="91" t="s">
        <v>3819</v>
      </c>
      <c r="C1200" s="71"/>
      <c r="D1200" s="72" t="s">
        <v>1275</v>
      </c>
      <c r="E1200" s="71" t="s">
        <v>391</v>
      </c>
      <c r="F1200" s="71" t="s">
        <v>1962</v>
      </c>
      <c r="G1200" s="72" t="s">
        <v>3819</v>
      </c>
      <c r="H1200" s="80"/>
      <c r="I1200" s="71" t="s">
        <v>1425</v>
      </c>
      <c r="J1200" s="72" t="s">
        <v>170</v>
      </c>
      <c r="K1200" s="71" t="s">
        <v>1821</v>
      </c>
      <c r="L1200" s="77">
        <v>117.79775280898876</v>
      </c>
      <c r="M1200" s="75" t="s">
        <v>1303</v>
      </c>
      <c r="N1200" s="76" t="s">
        <v>1304</v>
      </c>
    </row>
    <row r="1201" spans="2:14" x14ac:dyDescent="0.35">
      <c r="B1201" s="91" t="s">
        <v>3820</v>
      </c>
      <c r="C1201" s="71"/>
      <c r="D1201" s="72" t="s">
        <v>1275</v>
      </c>
      <c r="E1201" s="71" t="s">
        <v>297</v>
      </c>
      <c r="F1201" s="71" t="s">
        <v>2622</v>
      </c>
      <c r="G1201" s="72" t="s">
        <v>3820</v>
      </c>
      <c r="H1201" s="86"/>
      <c r="I1201" s="71" t="s">
        <v>1425</v>
      </c>
      <c r="J1201" s="72" t="s">
        <v>170</v>
      </c>
      <c r="K1201" s="71" t="s">
        <v>1821</v>
      </c>
      <c r="L1201" s="77">
        <v>117.79775280898876</v>
      </c>
      <c r="M1201" s="75" t="s">
        <v>1303</v>
      </c>
      <c r="N1201" s="76" t="s">
        <v>1304</v>
      </c>
    </row>
    <row r="1202" spans="2:14" x14ac:dyDescent="0.35">
      <c r="B1202" s="91" t="s">
        <v>3821</v>
      </c>
      <c r="C1202" s="71"/>
      <c r="D1202" s="72" t="s">
        <v>4081</v>
      </c>
      <c r="E1202" s="71" t="s">
        <v>33</v>
      </c>
      <c r="F1202" s="71" t="s">
        <v>4082</v>
      </c>
      <c r="G1202" s="72" t="s">
        <v>3821</v>
      </c>
      <c r="H1202" s="80"/>
      <c r="I1202" s="71" t="s">
        <v>1423</v>
      </c>
      <c r="J1202" s="72" t="s">
        <v>173</v>
      </c>
      <c r="K1202" s="71" t="s">
        <v>1821</v>
      </c>
      <c r="L1202" s="77">
        <v>32.146067415730336</v>
      </c>
      <c r="M1202" s="78" t="s">
        <v>1302</v>
      </c>
      <c r="N1202" s="79" t="s">
        <v>4090</v>
      </c>
    </row>
    <row r="1203" spans="2:14" x14ac:dyDescent="0.35">
      <c r="B1203" s="91" t="s">
        <v>3822</v>
      </c>
      <c r="C1203" s="71"/>
      <c r="D1203" s="72" t="s">
        <v>4081</v>
      </c>
      <c r="E1203" s="71" t="s">
        <v>33</v>
      </c>
      <c r="F1203" s="71" t="s">
        <v>4082</v>
      </c>
      <c r="G1203" s="72" t="s">
        <v>3822</v>
      </c>
      <c r="H1203" s="86"/>
      <c r="I1203" s="71" t="s">
        <v>1424</v>
      </c>
      <c r="J1203" s="72" t="s">
        <v>170</v>
      </c>
      <c r="K1203" s="71" t="s">
        <v>1821</v>
      </c>
      <c r="L1203" s="77">
        <v>2.8127340823970037</v>
      </c>
      <c r="M1203" s="78" t="s">
        <v>1302</v>
      </c>
      <c r="N1203" s="76" t="s">
        <v>1304</v>
      </c>
    </row>
    <row r="1204" spans="2:14" x14ac:dyDescent="0.35">
      <c r="B1204" s="91" t="s">
        <v>3823</v>
      </c>
      <c r="C1204" s="71"/>
      <c r="D1204" s="72" t="s">
        <v>1976</v>
      </c>
      <c r="E1204" s="71" t="s">
        <v>1863</v>
      </c>
      <c r="F1204" s="71" t="s">
        <v>4083</v>
      </c>
      <c r="G1204" s="72" t="s">
        <v>3823</v>
      </c>
      <c r="H1204" s="80"/>
      <c r="I1204" s="71" t="s">
        <v>1423</v>
      </c>
      <c r="J1204" s="72" t="s">
        <v>173</v>
      </c>
      <c r="K1204" s="71" t="s">
        <v>1821</v>
      </c>
      <c r="L1204" s="77">
        <v>442.35955056179773</v>
      </c>
      <c r="M1204" s="78" t="s">
        <v>1302</v>
      </c>
      <c r="N1204" s="79" t="s">
        <v>4090</v>
      </c>
    </row>
    <row r="1205" spans="2:14" x14ac:dyDescent="0.35">
      <c r="B1205" s="91" t="s">
        <v>3824</v>
      </c>
      <c r="C1205" s="71"/>
      <c r="D1205" s="72" t="s">
        <v>1976</v>
      </c>
      <c r="E1205" s="71" t="s">
        <v>1881</v>
      </c>
      <c r="F1205" s="71" t="s">
        <v>4084</v>
      </c>
      <c r="G1205" s="72" t="s">
        <v>3824</v>
      </c>
      <c r="H1205" s="86"/>
      <c r="I1205" s="71" t="s">
        <v>1425</v>
      </c>
      <c r="J1205" s="72" t="s">
        <v>170</v>
      </c>
      <c r="K1205" s="71" t="s">
        <v>1821</v>
      </c>
      <c r="L1205" s="77">
        <v>58.898876404494381</v>
      </c>
      <c r="M1205" s="75" t="s">
        <v>1303</v>
      </c>
      <c r="N1205" s="76" t="s">
        <v>1304</v>
      </c>
    </row>
    <row r="1206" spans="2:14" x14ac:dyDescent="0.35">
      <c r="B1206" s="91" t="s">
        <v>3825</v>
      </c>
      <c r="C1206" s="71"/>
      <c r="D1206" s="72" t="s">
        <v>1976</v>
      </c>
      <c r="E1206" s="71" t="s">
        <v>1881</v>
      </c>
      <c r="F1206" s="71" t="s">
        <v>4084</v>
      </c>
      <c r="G1206" s="72" t="s">
        <v>3825</v>
      </c>
      <c r="H1206" s="80"/>
      <c r="I1206" s="71" t="s">
        <v>1423</v>
      </c>
      <c r="J1206" s="72" t="s">
        <v>173</v>
      </c>
      <c r="K1206" s="71" t="s">
        <v>1821</v>
      </c>
      <c r="L1206" s="77">
        <v>588.95505617977517</v>
      </c>
      <c r="M1206" s="78" t="s">
        <v>1302</v>
      </c>
      <c r="N1206" s="79" t="s">
        <v>4090</v>
      </c>
    </row>
    <row r="1207" spans="2:14" x14ac:dyDescent="0.35">
      <c r="B1207" s="91" t="s">
        <v>3826</v>
      </c>
      <c r="C1207" s="71"/>
      <c r="D1207" s="72" t="s">
        <v>1976</v>
      </c>
      <c r="E1207" s="71" t="s">
        <v>1863</v>
      </c>
      <c r="F1207" s="71" t="s">
        <v>4083</v>
      </c>
      <c r="G1207" s="72" t="s">
        <v>3826</v>
      </c>
      <c r="H1207" s="80"/>
      <c r="I1207" s="71" t="s">
        <v>1425</v>
      </c>
      <c r="J1207" s="72" t="s">
        <v>170</v>
      </c>
      <c r="K1207" s="71" t="s">
        <v>1821</v>
      </c>
      <c r="L1207" s="77">
        <v>44.235955056179769</v>
      </c>
      <c r="M1207" s="75" t="s">
        <v>1303</v>
      </c>
      <c r="N1207" s="76" t="s">
        <v>1304</v>
      </c>
    </row>
    <row r="1208" spans="2:14" x14ac:dyDescent="0.35">
      <c r="B1208" s="91" t="s">
        <v>3827</v>
      </c>
      <c r="C1208" s="71"/>
      <c r="D1208" s="72" t="s">
        <v>1976</v>
      </c>
      <c r="E1208" s="71" t="s">
        <v>1881</v>
      </c>
      <c r="F1208" s="71" t="s">
        <v>4084</v>
      </c>
      <c r="G1208" s="72" t="s">
        <v>3827</v>
      </c>
      <c r="H1208" s="80"/>
      <c r="I1208" s="71" t="s">
        <v>1424</v>
      </c>
      <c r="J1208" s="72" t="s">
        <v>170</v>
      </c>
      <c r="K1208" s="71" t="s">
        <v>1821</v>
      </c>
      <c r="L1208" s="77">
        <v>51.5308988764045</v>
      </c>
      <c r="M1208" s="78" t="s">
        <v>1302</v>
      </c>
      <c r="N1208" s="76" t="s">
        <v>1304</v>
      </c>
    </row>
    <row r="1209" spans="2:14" x14ac:dyDescent="0.35">
      <c r="B1209" s="91" t="s">
        <v>3828</v>
      </c>
      <c r="C1209" s="71"/>
      <c r="D1209" s="72" t="s">
        <v>1976</v>
      </c>
      <c r="E1209" s="71" t="s">
        <v>1863</v>
      </c>
      <c r="F1209" s="71" t="s">
        <v>4083</v>
      </c>
      <c r="G1209" s="72" t="s">
        <v>3828</v>
      </c>
      <c r="H1209" s="80"/>
      <c r="I1209" s="71" t="s">
        <v>1424</v>
      </c>
      <c r="J1209" s="72" t="s">
        <v>170</v>
      </c>
      <c r="K1209" s="71" t="s">
        <v>1821</v>
      </c>
      <c r="L1209" s="77">
        <v>38.711610486891381</v>
      </c>
      <c r="M1209" s="78" t="s">
        <v>1302</v>
      </c>
      <c r="N1209" s="76" t="s">
        <v>1304</v>
      </c>
    </row>
    <row r="1210" spans="2:14" x14ac:dyDescent="0.35">
      <c r="B1210" s="91" t="s">
        <v>3829</v>
      </c>
      <c r="C1210" s="71"/>
      <c r="D1210" s="72" t="s">
        <v>3013</v>
      </c>
      <c r="E1210" s="71" t="s">
        <v>106</v>
      </c>
      <c r="F1210" s="71" t="s">
        <v>4085</v>
      </c>
      <c r="G1210" s="72" t="s">
        <v>3829</v>
      </c>
      <c r="H1210" s="80"/>
      <c r="I1210" s="71" t="s">
        <v>1424</v>
      </c>
      <c r="J1210" s="72" t="s">
        <v>170</v>
      </c>
      <c r="K1210" s="71" t="s">
        <v>1821</v>
      </c>
      <c r="L1210" s="77">
        <v>714.25374531835212</v>
      </c>
      <c r="M1210" s="78" t="s">
        <v>1302</v>
      </c>
      <c r="N1210" s="76" t="s">
        <v>1304</v>
      </c>
    </row>
    <row r="1211" spans="2:14" x14ac:dyDescent="0.35">
      <c r="B1211" s="91" t="s">
        <v>3830</v>
      </c>
      <c r="C1211" s="71"/>
      <c r="D1211" s="72" t="s">
        <v>3013</v>
      </c>
      <c r="E1211" s="71" t="s">
        <v>16</v>
      </c>
      <c r="F1211" s="71" t="s">
        <v>4086</v>
      </c>
      <c r="G1211" s="72" t="s">
        <v>3830</v>
      </c>
      <c r="H1211" s="86"/>
      <c r="I1211" s="71" t="s">
        <v>1424</v>
      </c>
      <c r="J1211" s="72" t="s">
        <v>170</v>
      </c>
      <c r="K1211" s="71" t="s">
        <v>1821</v>
      </c>
      <c r="L1211" s="77">
        <v>519.42228464419475</v>
      </c>
      <c r="M1211" s="78" t="s">
        <v>1302</v>
      </c>
      <c r="N1211" s="76" t="s">
        <v>1304</v>
      </c>
    </row>
    <row r="1212" spans="2:14" x14ac:dyDescent="0.35">
      <c r="B1212" s="91" t="s">
        <v>3831</v>
      </c>
      <c r="C1212" s="71"/>
      <c r="D1212" s="72" t="s">
        <v>3013</v>
      </c>
      <c r="E1212" s="71" t="s">
        <v>106</v>
      </c>
      <c r="F1212" s="71" t="s">
        <v>4085</v>
      </c>
      <c r="G1212" s="72" t="s">
        <v>3831</v>
      </c>
      <c r="H1212" s="86"/>
      <c r="I1212" s="71" t="s">
        <v>1425</v>
      </c>
      <c r="J1212" s="72" t="s">
        <v>170</v>
      </c>
      <c r="K1212" s="71" t="s">
        <v>1821</v>
      </c>
      <c r="L1212" s="77">
        <v>816.29213483146066</v>
      </c>
      <c r="M1212" s="75" t="s">
        <v>1303</v>
      </c>
      <c r="N1212" s="76" t="s">
        <v>1304</v>
      </c>
    </row>
    <row r="1213" spans="2:14" x14ac:dyDescent="0.35">
      <c r="B1213" s="91" t="s">
        <v>3832</v>
      </c>
      <c r="C1213" s="71"/>
      <c r="D1213" s="72" t="s">
        <v>3013</v>
      </c>
      <c r="E1213" s="71" t="s">
        <v>106</v>
      </c>
      <c r="F1213" s="71" t="s">
        <v>4085</v>
      </c>
      <c r="G1213" s="72" t="s">
        <v>3832</v>
      </c>
      <c r="H1213" s="86"/>
      <c r="I1213" s="71" t="s">
        <v>1423</v>
      </c>
      <c r="J1213" s="72" t="s">
        <v>173</v>
      </c>
      <c r="K1213" s="71" t="s">
        <v>1821</v>
      </c>
      <c r="L1213" s="77">
        <v>8162.8426966292136</v>
      </c>
      <c r="M1213" s="78" t="s">
        <v>1302</v>
      </c>
      <c r="N1213" s="79" t="s">
        <v>4090</v>
      </c>
    </row>
    <row r="1214" spans="2:14" x14ac:dyDescent="0.35">
      <c r="B1214" s="91" t="s">
        <v>3833</v>
      </c>
      <c r="C1214" s="71"/>
      <c r="D1214" s="72" t="s">
        <v>3013</v>
      </c>
      <c r="E1214" s="71" t="s">
        <v>16</v>
      </c>
      <c r="F1214" s="71" t="s">
        <v>4086</v>
      </c>
      <c r="G1214" s="72" t="s">
        <v>3833</v>
      </c>
      <c r="H1214" s="86"/>
      <c r="I1214" s="71" t="s">
        <v>1423</v>
      </c>
      <c r="J1214" s="72" t="s">
        <v>173</v>
      </c>
      <c r="K1214" s="71" t="s">
        <v>1821</v>
      </c>
      <c r="L1214" s="77">
        <v>5936.1797752808989</v>
      </c>
      <c r="M1214" s="78" t="s">
        <v>1302</v>
      </c>
      <c r="N1214" s="79" t="s">
        <v>4090</v>
      </c>
    </row>
    <row r="1215" spans="2:14" x14ac:dyDescent="0.35">
      <c r="B1215" s="91" t="s">
        <v>3834</v>
      </c>
      <c r="C1215" s="71"/>
      <c r="D1215" s="72" t="s">
        <v>3013</v>
      </c>
      <c r="E1215" s="71" t="s">
        <v>16</v>
      </c>
      <c r="F1215" s="71" t="s">
        <v>4086</v>
      </c>
      <c r="G1215" s="72" t="s">
        <v>3834</v>
      </c>
      <c r="H1215" s="86"/>
      <c r="I1215" s="71" t="s">
        <v>1425</v>
      </c>
      <c r="J1215" s="72" t="s">
        <v>170</v>
      </c>
      <c r="K1215" s="71" t="s">
        <v>1821</v>
      </c>
      <c r="L1215" s="77">
        <v>593.61797752808991</v>
      </c>
      <c r="M1215" s="75" t="s">
        <v>1303</v>
      </c>
      <c r="N1215" s="76" t="s">
        <v>1304</v>
      </c>
    </row>
    <row r="1216" spans="2:14" x14ac:dyDescent="0.35">
      <c r="B1216" s="91" t="s">
        <v>3835</v>
      </c>
      <c r="C1216" s="71"/>
      <c r="D1216" s="72" t="s">
        <v>1292</v>
      </c>
      <c r="E1216" s="71" t="s">
        <v>2342</v>
      </c>
      <c r="F1216" s="71" t="s">
        <v>2778</v>
      </c>
      <c r="G1216" s="72" t="s">
        <v>3835</v>
      </c>
      <c r="H1216" s="80"/>
      <c r="I1216" s="71" t="s">
        <v>1424</v>
      </c>
      <c r="J1216" s="72" t="s">
        <v>170</v>
      </c>
      <c r="K1216" s="71" t="s">
        <v>1821</v>
      </c>
      <c r="L1216" s="77">
        <v>10737.573970037452</v>
      </c>
      <c r="M1216" s="78" t="s">
        <v>1302</v>
      </c>
      <c r="N1216" s="76" t="s">
        <v>1304</v>
      </c>
    </row>
    <row r="1217" spans="2:14" x14ac:dyDescent="0.35">
      <c r="B1217" s="91" t="s">
        <v>3836</v>
      </c>
      <c r="C1217" s="71"/>
      <c r="D1217" s="72" t="s">
        <v>1292</v>
      </c>
      <c r="E1217" s="71" t="s">
        <v>1854</v>
      </c>
      <c r="F1217" s="71" t="s">
        <v>2633</v>
      </c>
      <c r="G1217" s="72" t="s">
        <v>3836</v>
      </c>
      <c r="H1217" s="86"/>
      <c r="I1217" s="71" t="s">
        <v>1425</v>
      </c>
      <c r="J1217" s="72" t="s">
        <v>170</v>
      </c>
      <c r="K1217" s="71" t="s">
        <v>1821</v>
      </c>
      <c r="L1217" s="77">
        <v>1227.1685393258429</v>
      </c>
      <c r="M1217" s="75" t="s">
        <v>1303</v>
      </c>
      <c r="N1217" s="76" t="s">
        <v>1304</v>
      </c>
    </row>
    <row r="1218" spans="2:14" x14ac:dyDescent="0.35">
      <c r="B1218" s="91" t="s">
        <v>3837</v>
      </c>
      <c r="C1218" s="71"/>
      <c r="D1218" s="72" t="s">
        <v>1292</v>
      </c>
      <c r="E1218" s="71" t="s">
        <v>1890</v>
      </c>
      <c r="F1218" s="71" t="s">
        <v>2634</v>
      </c>
      <c r="G1218" s="72" t="s">
        <v>3837</v>
      </c>
      <c r="H1218" s="86"/>
      <c r="I1218" s="71" t="s">
        <v>1425</v>
      </c>
      <c r="J1218" s="72" t="s">
        <v>170</v>
      </c>
      <c r="K1218" s="71" t="s">
        <v>1821</v>
      </c>
      <c r="L1218" s="77">
        <v>122.66292134831461</v>
      </c>
      <c r="M1218" s="75" t="s">
        <v>1303</v>
      </c>
      <c r="N1218" s="76" t="s">
        <v>1304</v>
      </c>
    </row>
    <row r="1219" spans="2:14" x14ac:dyDescent="0.35">
      <c r="B1219" s="91" t="s">
        <v>3838</v>
      </c>
      <c r="C1219" s="71"/>
      <c r="D1219" s="72" t="s">
        <v>1292</v>
      </c>
      <c r="E1219" s="71" t="s">
        <v>1854</v>
      </c>
      <c r="F1219" s="71" t="s">
        <v>2633</v>
      </c>
      <c r="G1219" s="72" t="s">
        <v>3838</v>
      </c>
      <c r="H1219" s="86"/>
      <c r="I1219" s="71" t="s">
        <v>1424</v>
      </c>
      <c r="J1219" s="72" t="s">
        <v>170</v>
      </c>
      <c r="K1219" s="71" t="s">
        <v>1821</v>
      </c>
      <c r="L1219" s="77">
        <v>1073.7649812734082</v>
      </c>
      <c r="M1219" s="78" t="s">
        <v>1302</v>
      </c>
      <c r="N1219" s="76" t="s">
        <v>1304</v>
      </c>
    </row>
    <row r="1220" spans="2:14" x14ac:dyDescent="0.35">
      <c r="B1220" s="91" t="s">
        <v>3839</v>
      </c>
      <c r="C1220" s="71"/>
      <c r="D1220" s="72" t="s">
        <v>1292</v>
      </c>
      <c r="E1220" s="71" t="s">
        <v>2342</v>
      </c>
      <c r="F1220" s="71" t="s">
        <v>2778</v>
      </c>
      <c r="G1220" s="72" t="s">
        <v>3839</v>
      </c>
      <c r="H1220" s="86"/>
      <c r="I1220" s="71" t="s">
        <v>1425</v>
      </c>
      <c r="J1220" s="72" t="s">
        <v>170</v>
      </c>
      <c r="K1220" s="71" t="s">
        <v>1821</v>
      </c>
      <c r="L1220" s="77">
        <v>12271.505617977527</v>
      </c>
      <c r="M1220" s="75" t="s">
        <v>1303</v>
      </c>
      <c r="N1220" s="76" t="s">
        <v>1304</v>
      </c>
    </row>
    <row r="1221" spans="2:14" x14ac:dyDescent="0.35">
      <c r="B1221" s="91" t="s">
        <v>3840</v>
      </c>
      <c r="C1221" s="71"/>
      <c r="D1221" s="72" t="s">
        <v>1292</v>
      </c>
      <c r="E1221" s="71" t="s">
        <v>2342</v>
      </c>
      <c r="F1221" s="71" t="s">
        <v>2778</v>
      </c>
      <c r="G1221" s="72" t="s">
        <v>3840</v>
      </c>
      <c r="H1221" s="86"/>
      <c r="I1221" s="71" t="s">
        <v>1423</v>
      </c>
      <c r="J1221" s="72" t="s">
        <v>173</v>
      </c>
      <c r="K1221" s="71" t="s">
        <v>1821</v>
      </c>
      <c r="L1221" s="77">
        <v>122715.06741573034</v>
      </c>
      <c r="M1221" s="78" t="s">
        <v>1302</v>
      </c>
      <c r="N1221" s="79" t="s">
        <v>4090</v>
      </c>
    </row>
    <row r="1222" spans="2:14" x14ac:dyDescent="0.35">
      <c r="B1222" s="91" t="s">
        <v>3841</v>
      </c>
      <c r="C1222" s="71"/>
      <c r="D1222" s="72" t="s">
        <v>1292</v>
      </c>
      <c r="E1222" s="71" t="s">
        <v>1955</v>
      </c>
      <c r="F1222" s="71" t="s">
        <v>2632</v>
      </c>
      <c r="G1222" s="72" t="s">
        <v>3841</v>
      </c>
      <c r="H1222" s="86"/>
      <c r="I1222" s="71" t="s">
        <v>1423</v>
      </c>
      <c r="J1222" s="72" t="s">
        <v>173</v>
      </c>
      <c r="K1222" s="71" t="s">
        <v>1821</v>
      </c>
      <c r="L1222" s="77">
        <v>367.77528089887642</v>
      </c>
      <c r="M1222" s="78" t="s">
        <v>1302</v>
      </c>
      <c r="N1222" s="79" t="s">
        <v>4090</v>
      </c>
    </row>
    <row r="1223" spans="2:14" x14ac:dyDescent="0.35">
      <c r="B1223" s="91" t="s">
        <v>3842</v>
      </c>
      <c r="C1223" s="71"/>
      <c r="D1223" s="72" t="s">
        <v>1292</v>
      </c>
      <c r="E1223" s="71" t="s">
        <v>1854</v>
      </c>
      <c r="F1223" s="71" t="s">
        <v>2633</v>
      </c>
      <c r="G1223" s="72" t="s">
        <v>3842</v>
      </c>
      <c r="H1223" s="86"/>
      <c r="I1223" s="71" t="s">
        <v>1423</v>
      </c>
      <c r="J1223" s="72" t="s">
        <v>173</v>
      </c>
      <c r="K1223" s="71" t="s">
        <v>1821</v>
      </c>
      <c r="L1223" s="77">
        <v>12271.629213483146</v>
      </c>
      <c r="M1223" s="78" t="s">
        <v>1302</v>
      </c>
      <c r="N1223" s="79" t="s">
        <v>4090</v>
      </c>
    </row>
    <row r="1224" spans="2:14" x14ac:dyDescent="0.35">
      <c r="B1224" s="91" t="s">
        <v>3843</v>
      </c>
      <c r="C1224" s="71"/>
      <c r="D1224" s="72" t="s">
        <v>1292</v>
      </c>
      <c r="E1224" s="71" t="s">
        <v>1890</v>
      </c>
      <c r="F1224" s="71" t="s">
        <v>2634</v>
      </c>
      <c r="G1224" s="72" t="s">
        <v>3843</v>
      </c>
      <c r="H1224" s="86"/>
      <c r="I1224" s="71" t="s">
        <v>1423</v>
      </c>
      <c r="J1224" s="72" t="s">
        <v>173</v>
      </c>
      <c r="K1224" s="71" t="s">
        <v>1821</v>
      </c>
      <c r="L1224" s="77">
        <v>1226.7752808988764</v>
      </c>
      <c r="M1224" s="78" t="s">
        <v>1302</v>
      </c>
      <c r="N1224" s="79" t="s">
        <v>4090</v>
      </c>
    </row>
    <row r="1225" spans="2:14" x14ac:dyDescent="0.35">
      <c r="B1225" s="91" t="s">
        <v>3844</v>
      </c>
      <c r="C1225" s="71"/>
      <c r="D1225" s="72" t="s">
        <v>1292</v>
      </c>
      <c r="E1225" s="71" t="s">
        <v>1890</v>
      </c>
      <c r="F1225" s="71" t="s">
        <v>2634</v>
      </c>
      <c r="G1225" s="72" t="s">
        <v>3844</v>
      </c>
      <c r="H1225" s="86"/>
      <c r="I1225" s="71" t="s">
        <v>1424</v>
      </c>
      <c r="J1225" s="72" t="s">
        <v>170</v>
      </c>
      <c r="K1225" s="71" t="s">
        <v>1821</v>
      </c>
      <c r="L1225" s="77">
        <v>107.3492509363296</v>
      </c>
      <c r="M1225" s="78" t="s">
        <v>1302</v>
      </c>
      <c r="N1225" s="76" t="s">
        <v>1304</v>
      </c>
    </row>
    <row r="1226" spans="2:14" x14ac:dyDescent="0.35">
      <c r="B1226" s="91" t="s">
        <v>3845</v>
      </c>
      <c r="C1226" s="71"/>
      <c r="D1226" s="72" t="s">
        <v>1292</v>
      </c>
      <c r="E1226" s="71" t="s">
        <v>1955</v>
      </c>
      <c r="F1226" s="71" t="s">
        <v>2632</v>
      </c>
      <c r="G1226" s="72" t="s">
        <v>3845</v>
      </c>
      <c r="H1226" s="86"/>
      <c r="I1226" s="71" t="s">
        <v>1425</v>
      </c>
      <c r="J1226" s="72" t="s">
        <v>170</v>
      </c>
      <c r="K1226" s="71" t="s">
        <v>1821</v>
      </c>
      <c r="L1226" s="77">
        <v>36.786516853932589</v>
      </c>
      <c r="M1226" s="75" t="s">
        <v>1303</v>
      </c>
      <c r="N1226" s="76" t="s">
        <v>1304</v>
      </c>
    </row>
    <row r="1227" spans="2:14" x14ac:dyDescent="0.35">
      <c r="B1227" s="91" t="s">
        <v>3846</v>
      </c>
      <c r="C1227" s="71"/>
      <c r="D1227" s="72" t="s">
        <v>1292</v>
      </c>
      <c r="E1227" s="71" t="s">
        <v>1955</v>
      </c>
      <c r="F1227" s="71" t="s">
        <v>2632</v>
      </c>
      <c r="G1227" s="72" t="s">
        <v>3846</v>
      </c>
      <c r="H1227" s="86"/>
      <c r="I1227" s="71" t="s">
        <v>1424</v>
      </c>
      <c r="J1227" s="72" t="s">
        <v>170</v>
      </c>
      <c r="K1227" s="71" t="s">
        <v>1821</v>
      </c>
      <c r="L1227" s="77">
        <v>32.176029962546814</v>
      </c>
      <c r="M1227" s="78" t="s">
        <v>1302</v>
      </c>
      <c r="N1227" s="76" t="s">
        <v>1304</v>
      </c>
    </row>
    <row r="1228" spans="2:14" x14ac:dyDescent="0.35">
      <c r="B1228" s="91" t="s">
        <v>3847</v>
      </c>
      <c r="C1228" s="71"/>
      <c r="D1228" s="72" t="s">
        <v>770</v>
      </c>
      <c r="E1228" s="71" t="s">
        <v>29</v>
      </c>
      <c r="F1228" s="71" t="s">
        <v>1995</v>
      </c>
      <c r="G1228" s="72" t="s">
        <v>3847</v>
      </c>
      <c r="H1228" s="86"/>
      <c r="I1228" s="71" t="s">
        <v>1425</v>
      </c>
      <c r="J1228" s="72" t="s">
        <v>170</v>
      </c>
      <c r="K1228" s="71" t="s">
        <v>1821</v>
      </c>
      <c r="L1228" s="77">
        <v>45.483146067415724</v>
      </c>
      <c r="M1228" s="75" t="s">
        <v>1303</v>
      </c>
      <c r="N1228" s="76" t="s">
        <v>1304</v>
      </c>
    </row>
    <row r="1229" spans="2:14" x14ac:dyDescent="0.35">
      <c r="B1229" s="91" t="s">
        <v>3848</v>
      </c>
      <c r="C1229" s="71"/>
      <c r="D1229" s="72" t="s">
        <v>770</v>
      </c>
      <c r="E1229" s="71" t="s">
        <v>36</v>
      </c>
      <c r="F1229" s="71" t="s">
        <v>2378</v>
      </c>
      <c r="G1229" s="72" t="s">
        <v>3848</v>
      </c>
      <c r="H1229" s="86"/>
      <c r="I1229" s="71" t="s">
        <v>1424</v>
      </c>
      <c r="J1229" s="72" t="s">
        <v>170</v>
      </c>
      <c r="K1229" s="71" t="s">
        <v>1821</v>
      </c>
      <c r="L1229" s="77">
        <v>28.973782771535582</v>
      </c>
      <c r="M1229" s="78" t="s">
        <v>1302</v>
      </c>
      <c r="N1229" s="76" t="s">
        <v>1304</v>
      </c>
    </row>
    <row r="1230" spans="2:14" x14ac:dyDescent="0.35">
      <c r="B1230" s="91" t="s">
        <v>3849</v>
      </c>
      <c r="C1230" s="71"/>
      <c r="D1230" s="72" t="s">
        <v>770</v>
      </c>
      <c r="E1230" s="71" t="s">
        <v>36</v>
      </c>
      <c r="F1230" s="71" t="s">
        <v>2378</v>
      </c>
      <c r="G1230" s="72" t="s">
        <v>3849</v>
      </c>
      <c r="H1230" s="86"/>
      <c r="I1230" s="71" t="s">
        <v>1425</v>
      </c>
      <c r="J1230" s="72" t="s">
        <v>170</v>
      </c>
      <c r="K1230" s="71" t="s">
        <v>1821</v>
      </c>
      <c r="L1230" s="77">
        <v>33.112359550561798</v>
      </c>
      <c r="M1230" s="75" t="s">
        <v>1303</v>
      </c>
      <c r="N1230" s="76" t="s">
        <v>1304</v>
      </c>
    </row>
    <row r="1231" spans="2:14" x14ac:dyDescent="0.35">
      <c r="B1231" s="91" t="s">
        <v>3850</v>
      </c>
      <c r="C1231" s="71"/>
      <c r="D1231" s="72" t="s">
        <v>770</v>
      </c>
      <c r="E1231" s="71" t="s">
        <v>29</v>
      </c>
      <c r="F1231" s="71" t="s">
        <v>1995</v>
      </c>
      <c r="G1231" s="72" t="s">
        <v>3850</v>
      </c>
      <c r="H1231" s="86"/>
      <c r="I1231" s="71" t="s">
        <v>1423</v>
      </c>
      <c r="J1231" s="72" t="s">
        <v>173</v>
      </c>
      <c r="K1231" s="71" t="s">
        <v>1821</v>
      </c>
      <c r="L1231" s="77">
        <v>454.89887640449439</v>
      </c>
      <c r="M1231" s="78" t="s">
        <v>1302</v>
      </c>
      <c r="N1231" s="79" t="s">
        <v>4090</v>
      </c>
    </row>
    <row r="1232" spans="2:14" x14ac:dyDescent="0.35">
      <c r="B1232" s="91" t="s">
        <v>3851</v>
      </c>
      <c r="C1232" s="71"/>
      <c r="D1232" s="72" t="s">
        <v>770</v>
      </c>
      <c r="E1232" s="71" t="s">
        <v>36</v>
      </c>
      <c r="F1232" s="71" t="s">
        <v>2378</v>
      </c>
      <c r="G1232" s="72" t="s">
        <v>3851</v>
      </c>
      <c r="H1232" s="86"/>
      <c r="I1232" s="71" t="s">
        <v>1423</v>
      </c>
      <c r="J1232" s="72" t="s">
        <v>173</v>
      </c>
      <c r="K1232" s="71" t="s">
        <v>1821</v>
      </c>
      <c r="L1232" s="77">
        <v>331.12359550561797</v>
      </c>
      <c r="M1232" s="78" t="s">
        <v>1302</v>
      </c>
      <c r="N1232" s="79" t="s">
        <v>4090</v>
      </c>
    </row>
    <row r="1233" spans="2:14" x14ac:dyDescent="0.35">
      <c r="B1233" s="91" t="s">
        <v>3852</v>
      </c>
      <c r="C1233" s="71"/>
      <c r="D1233" s="72" t="s">
        <v>770</v>
      </c>
      <c r="E1233" s="71" t="s">
        <v>29</v>
      </c>
      <c r="F1233" s="71" t="s">
        <v>1995</v>
      </c>
      <c r="G1233" s="72" t="s">
        <v>3852</v>
      </c>
      <c r="H1233" s="86"/>
      <c r="I1233" s="71" t="s">
        <v>1424</v>
      </c>
      <c r="J1233" s="72" t="s">
        <v>170</v>
      </c>
      <c r="K1233" s="71" t="s">
        <v>1821</v>
      </c>
      <c r="L1233" s="77">
        <v>39.809925093632963</v>
      </c>
      <c r="M1233" s="78" t="s">
        <v>1302</v>
      </c>
      <c r="N1233" s="76" t="s">
        <v>1304</v>
      </c>
    </row>
    <row r="1234" spans="2:14" x14ac:dyDescent="0.35">
      <c r="B1234" s="91" t="s">
        <v>3853</v>
      </c>
      <c r="C1234" s="71"/>
      <c r="D1234" s="72" t="s">
        <v>1470</v>
      </c>
      <c r="E1234" s="71" t="s">
        <v>401</v>
      </c>
      <c r="F1234" s="71" t="s">
        <v>4087</v>
      </c>
      <c r="G1234" s="72" t="s">
        <v>3853</v>
      </c>
      <c r="H1234" s="86"/>
      <c r="I1234" s="71" t="s">
        <v>1424</v>
      </c>
      <c r="J1234" s="72" t="s">
        <v>170</v>
      </c>
      <c r="K1234" s="71" t="s">
        <v>1821</v>
      </c>
      <c r="L1234" s="77">
        <v>3.8305243445692878</v>
      </c>
      <c r="M1234" s="78" t="s">
        <v>1302</v>
      </c>
      <c r="N1234" s="76" t="s">
        <v>1304</v>
      </c>
    </row>
    <row r="1235" spans="2:14" x14ac:dyDescent="0.35">
      <c r="B1235" s="91" t="s">
        <v>3854</v>
      </c>
      <c r="C1235" s="71"/>
      <c r="D1235" s="72" t="s">
        <v>1470</v>
      </c>
      <c r="E1235" s="71" t="s">
        <v>401</v>
      </c>
      <c r="F1235" s="71" t="s">
        <v>4087</v>
      </c>
      <c r="G1235" s="72" t="s">
        <v>3854</v>
      </c>
      <c r="H1235" s="86"/>
      <c r="I1235" s="71" t="s">
        <v>1425</v>
      </c>
      <c r="J1235" s="72" t="s">
        <v>170</v>
      </c>
      <c r="K1235" s="71" t="s">
        <v>1821</v>
      </c>
      <c r="L1235" s="77">
        <v>4.3707865168539328</v>
      </c>
      <c r="M1235" s="75" t="s">
        <v>1303</v>
      </c>
      <c r="N1235" s="76" t="s">
        <v>1304</v>
      </c>
    </row>
    <row r="1236" spans="2:14" x14ac:dyDescent="0.35">
      <c r="B1236" s="91" t="s">
        <v>3855</v>
      </c>
      <c r="C1236" s="71"/>
      <c r="D1236" s="72" t="s">
        <v>1470</v>
      </c>
      <c r="E1236" s="71" t="s">
        <v>307</v>
      </c>
      <c r="F1236" s="71" t="s">
        <v>4088</v>
      </c>
      <c r="G1236" s="72" t="s">
        <v>3855</v>
      </c>
      <c r="H1236" s="86"/>
      <c r="I1236" s="71" t="s">
        <v>1423</v>
      </c>
      <c r="J1236" s="72" t="s">
        <v>173</v>
      </c>
      <c r="K1236" s="71" t="s">
        <v>1821</v>
      </c>
      <c r="L1236" s="77">
        <v>33.426966292134829</v>
      </c>
      <c r="M1236" s="78" t="s">
        <v>1302</v>
      </c>
      <c r="N1236" s="79" t="s">
        <v>4090</v>
      </c>
    </row>
    <row r="1237" spans="2:14" x14ac:dyDescent="0.35">
      <c r="B1237" s="91" t="s">
        <v>3856</v>
      </c>
      <c r="C1237" s="71"/>
      <c r="D1237" s="72" t="s">
        <v>1470</v>
      </c>
      <c r="E1237" s="71" t="s">
        <v>307</v>
      </c>
      <c r="F1237" s="71" t="s">
        <v>4088</v>
      </c>
      <c r="G1237" s="72" t="s">
        <v>3856</v>
      </c>
      <c r="H1237" s="86"/>
      <c r="I1237" s="71" t="s">
        <v>1425</v>
      </c>
      <c r="J1237" s="72" t="s">
        <v>170</v>
      </c>
      <c r="K1237" s="71" t="s">
        <v>1821</v>
      </c>
      <c r="L1237" s="77">
        <v>3.3483146067415728</v>
      </c>
      <c r="M1237" s="75" t="s">
        <v>1303</v>
      </c>
      <c r="N1237" s="76" t="s">
        <v>1304</v>
      </c>
    </row>
    <row r="1238" spans="2:14" x14ac:dyDescent="0.35">
      <c r="B1238" s="91" t="s">
        <v>3857</v>
      </c>
      <c r="C1238" s="71"/>
      <c r="D1238" s="72" t="s">
        <v>1470</v>
      </c>
      <c r="E1238" s="71" t="s">
        <v>307</v>
      </c>
      <c r="F1238" s="71" t="s">
        <v>4088</v>
      </c>
      <c r="G1238" s="72" t="s">
        <v>3857</v>
      </c>
      <c r="H1238" s="86"/>
      <c r="I1238" s="71" t="s">
        <v>1424</v>
      </c>
      <c r="J1238" s="72" t="s">
        <v>170</v>
      </c>
      <c r="K1238" s="71" t="s">
        <v>1821</v>
      </c>
      <c r="L1238" s="77">
        <v>2.9194756554307113</v>
      </c>
      <c r="M1238" s="78" t="s">
        <v>1302</v>
      </c>
      <c r="N1238" s="76" t="s">
        <v>1304</v>
      </c>
    </row>
    <row r="1239" spans="2:14" x14ac:dyDescent="0.35">
      <c r="B1239" s="91" t="s">
        <v>3858</v>
      </c>
      <c r="C1239" s="71"/>
      <c r="D1239" s="72" t="s">
        <v>1470</v>
      </c>
      <c r="E1239" s="71" t="s">
        <v>401</v>
      </c>
      <c r="F1239" s="71" t="s">
        <v>4087</v>
      </c>
      <c r="G1239" s="72" t="s">
        <v>3858</v>
      </c>
      <c r="H1239" s="86"/>
      <c r="I1239" s="71" t="s">
        <v>1423</v>
      </c>
      <c r="J1239" s="72" t="s">
        <v>173</v>
      </c>
      <c r="K1239" s="71" t="s">
        <v>1821</v>
      </c>
      <c r="L1239" s="77">
        <v>43.730337078651687</v>
      </c>
      <c r="M1239" s="78" t="s">
        <v>1302</v>
      </c>
      <c r="N1239" s="79" t="s">
        <v>4090</v>
      </c>
    </row>
    <row r="1240" spans="2:14" x14ac:dyDescent="0.35">
      <c r="B1240" s="91" t="s">
        <v>3859</v>
      </c>
      <c r="C1240" s="71"/>
      <c r="D1240" s="72" t="s">
        <v>795</v>
      </c>
      <c r="E1240" s="71" t="s">
        <v>307</v>
      </c>
      <c r="F1240" s="71" t="s">
        <v>4089</v>
      </c>
      <c r="G1240" s="72" t="s">
        <v>3859</v>
      </c>
      <c r="H1240" s="80"/>
      <c r="I1240" s="71" t="s">
        <v>1425</v>
      </c>
      <c r="J1240" s="72" t="s">
        <v>170</v>
      </c>
      <c r="K1240" s="71" t="s">
        <v>1821</v>
      </c>
      <c r="L1240" s="77">
        <v>3.7191011235955056</v>
      </c>
      <c r="M1240" s="75" t="s">
        <v>1303</v>
      </c>
      <c r="N1240" s="76" t="s">
        <v>1304</v>
      </c>
    </row>
    <row r="1241" spans="2:14" x14ac:dyDescent="0.35">
      <c r="B1241" s="91" t="s">
        <v>3860</v>
      </c>
      <c r="C1241" s="71"/>
      <c r="D1241" s="72" t="s">
        <v>795</v>
      </c>
      <c r="E1241" s="71" t="s">
        <v>307</v>
      </c>
      <c r="F1241" s="71" t="s">
        <v>4089</v>
      </c>
      <c r="G1241" s="72" t="s">
        <v>3860</v>
      </c>
      <c r="H1241" s="86"/>
      <c r="I1241" s="71" t="s">
        <v>1424</v>
      </c>
      <c r="J1241" s="72" t="s">
        <v>170</v>
      </c>
      <c r="K1241" s="71" t="s">
        <v>1821</v>
      </c>
      <c r="L1241" s="77">
        <v>3.268726591760299</v>
      </c>
      <c r="M1241" s="78" t="s">
        <v>1302</v>
      </c>
      <c r="N1241" s="76" t="s">
        <v>1304</v>
      </c>
    </row>
    <row r="1242" spans="2:14" x14ac:dyDescent="0.35">
      <c r="B1242" s="91" t="s">
        <v>3861</v>
      </c>
      <c r="C1242" s="71"/>
      <c r="D1242" s="72" t="s">
        <v>795</v>
      </c>
      <c r="E1242" s="71" t="s">
        <v>307</v>
      </c>
      <c r="F1242" s="71" t="s">
        <v>4089</v>
      </c>
      <c r="G1242" s="72" t="s">
        <v>3861</v>
      </c>
      <c r="H1242" s="80"/>
      <c r="I1242" s="71" t="s">
        <v>1423</v>
      </c>
      <c r="J1242" s="72" t="s">
        <v>173</v>
      </c>
      <c r="K1242" s="71" t="s">
        <v>1821</v>
      </c>
      <c r="L1242" s="77">
        <v>37.292134831460672</v>
      </c>
      <c r="M1242" s="78" t="s">
        <v>1302</v>
      </c>
      <c r="N1242" s="79" t="s">
        <v>4090</v>
      </c>
    </row>
    <row r="1243" spans="2:14" x14ac:dyDescent="0.35">
      <c r="B1243" s="91" t="s">
        <v>4167</v>
      </c>
      <c r="C1243" s="71"/>
      <c r="D1243" s="72" t="s">
        <v>442</v>
      </c>
      <c r="E1243" s="71" t="s">
        <v>287</v>
      </c>
      <c r="F1243" s="71" t="s">
        <v>4248</v>
      </c>
      <c r="G1243" s="72"/>
      <c r="H1243" s="80"/>
      <c r="I1243" s="71" t="s">
        <v>1423</v>
      </c>
      <c r="J1243" s="72" t="s">
        <v>173</v>
      </c>
      <c r="K1243" s="71" t="s">
        <v>1821</v>
      </c>
      <c r="L1243" s="77">
        <v>1803.6741573033707</v>
      </c>
      <c r="M1243" s="78" t="s">
        <v>1302</v>
      </c>
      <c r="N1243" s="79" t="s">
        <v>4090</v>
      </c>
    </row>
    <row r="1244" spans="2:14" x14ac:dyDescent="0.35">
      <c r="B1244" s="91" t="s">
        <v>4168</v>
      </c>
      <c r="C1244" s="71"/>
      <c r="D1244" s="72" t="s">
        <v>442</v>
      </c>
      <c r="E1244" s="71" t="s">
        <v>282</v>
      </c>
      <c r="F1244" s="71" t="s">
        <v>4249</v>
      </c>
      <c r="G1244" s="72"/>
      <c r="H1244" s="80"/>
      <c r="I1244" s="71" t="s">
        <v>1424</v>
      </c>
      <c r="J1244" s="72" t="s">
        <v>170</v>
      </c>
      <c r="K1244" s="71" t="s">
        <v>1821</v>
      </c>
      <c r="L1244" s="77">
        <v>157.82116104868913</v>
      </c>
      <c r="M1244" s="78" t="s">
        <v>1302</v>
      </c>
      <c r="N1244" s="76" t="s">
        <v>1304</v>
      </c>
    </row>
    <row r="1245" spans="2:14" x14ac:dyDescent="0.35">
      <c r="B1245" s="91" t="s">
        <v>4169</v>
      </c>
      <c r="C1245" s="71"/>
      <c r="D1245" s="72" t="s">
        <v>442</v>
      </c>
      <c r="E1245" s="71" t="s">
        <v>282</v>
      </c>
      <c r="F1245" s="71" t="s">
        <v>4249</v>
      </c>
      <c r="G1245" s="72"/>
      <c r="H1245" s="80"/>
      <c r="I1245" s="71" t="s">
        <v>1425</v>
      </c>
      <c r="J1245" s="72" t="s">
        <v>170</v>
      </c>
      <c r="K1245" s="71" t="s">
        <v>1821</v>
      </c>
      <c r="L1245" s="77">
        <v>180.35955056179776</v>
      </c>
      <c r="M1245" s="75" t="s">
        <v>1303</v>
      </c>
      <c r="N1245" s="76" t="s">
        <v>1304</v>
      </c>
    </row>
    <row r="1246" spans="2:14" x14ac:dyDescent="0.35">
      <c r="B1246" s="91" t="s">
        <v>4170</v>
      </c>
      <c r="C1246" s="71"/>
      <c r="D1246" s="72" t="s">
        <v>442</v>
      </c>
      <c r="E1246" s="71" t="s">
        <v>287</v>
      </c>
      <c r="F1246" s="71" t="s">
        <v>4248</v>
      </c>
      <c r="G1246" s="72"/>
      <c r="H1246" s="80"/>
      <c r="I1246" s="71" t="s">
        <v>1425</v>
      </c>
      <c r="J1246" s="72" t="s">
        <v>170</v>
      </c>
      <c r="K1246" s="71" t="s">
        <v>1821</v>
      </c>
      <c r="L1246" s="77">
        <v>180.35955056179776</v>
      </c>
      <c r="M1246" s="75" t="s">
        <v>1303</v>
      </c>
      <c r="N1246" s="76" t="s">
        <v>1304</v>
      </c>
    </row>
    <row r="1247" spans="2:14" x14ac:dyDescent="0.35">
      <c r="B1247" s="91" t="s">
        <v>4171</v>
      </c>
      <c r="C1247" s="71"/>
      <c r="D1247" s="72" t="s">
        <v>442</v>
      </c>
      <c r="E1247" s="71" t="s">
        <v>287</v>
      </c>
      <c r="F1247" s="71" t="s">
        <v>4248</v>
      </c>
      <c r="G1247" s="72"/>
      <c r="H1247" s="80"/>
      <c r="I1247" s="71" t="s">
        <v>1424</v>
      </c>
      <c r="J1247" s="72" t="s">
        <v>170</v>
      </c>
      <c r="K1247" s="71" t="s">
        <v>1821</v>
      </c>
      <c r="L1247" s="77">
        <v>157.82116104868913</v>
      </c>
      <c r="M1247" s="78" t="s">
        <v>1302</v>
      </c>
      <c r="N1247" s="76" t="s">
        <v>1304</v>
      </c>
    </row>
    <row r="1248" spans="2:14" x14ac:dyDescent="0.35">
      <c r="B1248" s="91" t="s">
        <v>4172</v>
      </c>
      <c r="C1248" s="71"/>
      <c r="D1248" s="72" t="s">
        <v>442</v>
      </c>
      <c r="E1248" s="71" t="s">
        <v>282</v>
      </c>
      <c r="F1248" s="71" t="s">
        <v>4249</v>
      </c>
      <c r="G1248" s="72"/>
      <c r="H1248" s="80"/>
      <c r="I1248" s="71" t="s">
        <v>1423</v>
      </c>
      <c r="J1248" s="72" t="s">
        <v>173</v>
      </c>
      <c r="K1248" s="71" t="s">
        <v>1821</v>
      </c>
      <c r="L1248" s="77">
        <v>1803.6741573033707</v>
      </c>
      <c r="M1248" s="78" t="s">
        <v>1302</v>
      </c>
      <c r="N1248" s="79" t="s">
        <v>4090</v>
      </c>
    </row>
    <row r="1249" spans="2:14" x14ac:dyDescent="0.35">
      <c r="B1249" s="91" t="s">
        <v>4173</v>
      </c>
      <c r="C1249" s="71"/>
      <c r="D1249" s="72" t="s">
        <v>3009</v>
      </c>
      <c r="E1249" s="71" t="s">
        <v>252</v>
      </c>
      <c r="F1249" s="71" t="s">
        <v>4250</v>
      </c>
      <c r="G1249" s="72"/>
      <c r="H1249" s="80"/>
      <c r="I1249" s="71" t="s">
        <v>1425</v>
      </c>
      <c r="J1249" s="72" t="s">
        <v>170</v>
      </c>
      <c r="K1249" s="71" t="s">
        <v>1821</v>
      </c>
      <c r="L1249" s="77">
        <v>552.17977528089887</v>
      </c>
      <c r="M1249" s="75" t="s">
        <v>1303</v>
      </c>
      <c r="N1249" s="76" t="s">
        <v>1304</v>
      </c>
    </row>
    <row r="1250" spans="2:14" x14ac:dyDescent="0.35">
      <c r="B1250" s="91" t="s">
        <v>4174</v>
      </c>
      <c r="C1250" s="71"/>
      <c r="D1250" s="72" t="s">
        <v>3009</v>
      </c>
      <c r="E1250" s="71" t="s">
        <v>252</v>
      </c>
      <c r="F1250" s="71" t="s">
        <v>4250</v>
      </c>
      <c r="G1250" s="72"/>
      <c r="H1250" s="80"/>
      <c r="I1250" s="71" t="s">
        <v>1423</v>
      </c>
      <c r="J1250" s="72" t="s">
        <v>173</v>
      </c>
      <c r="K1250" s="71" t="s">
        <v>1821</v>
      </c>
      <c r="L1250" s="77">
        <v>5521.7865168539329</v>
      </c>
      <c r="M1250" s="78" t="s">
        <v>1302</v>
      </c>
      <c r="N1250" s="79" t="s">
        <v>4090</v>
      </c>
    </row>
    <row r="1251" spans="2:14" x14ac:dyDescent="0.35">
      <c r="B1251" s="91" t="s">
        <v>4175</v>
      </c>
      <c r="C1251" s="71"/>
      <c r="D1251" s="72" t="s">
        <v>3009</v>
      </c>
      <c r="E1251" s="71" t="s">
        <v>252</v>
      </c>
      <c r="F1251" s="71" t="s">
        <v>4250</v>
      </c>
      <c r="G1251" s="72"/>
      <c r="H1251" s="80"/>
      <c r="I1251" s="71" t="s">
        <v>1424</v>
      </c>
      <c r="J1251" s="72" t="s">
        <v>170</v>
      </c>
      <c r="K1251" s="71" t="s">
        <v>1821</v>
      </c>
      <c r="L1251" s="77">
        <v>483.16104868913857</v>
      </c>
      <c r="M1251" s="78" t="s">
        <v>1302</v>
      </c>
      <c r="N1251" s="76" t="s">
        <v>1304</v>
      </c>
    </row>
    <row r="1252" spans="2:14" x14ac:dyDescent="0.35">
      <c r="B1252" s="91" t="s">
        <v>4176</v>
      </c>
      <c r="C1252" s="71"/>
      <c r="D1252" s="72" t="s">
        <v>3009</v>
      </c>
      <c r="E1252" s="71" t="s">
        <v>362</v>
      </c>
      <c r="F1252" s="71" t="s">
        <v>4251</v>
      </c>
      <c r="G1252" s="72"/>
      <c r="H1252" s="80"/>
      <c r="I1252" s="71" t="s">
        <v>1424</v>
      </c>
      <c r="J1252" s="72" t="s">
        <v>170</v>
      </c>
      <c r="K1252" s="71" t="s">
        <v>1821</v>
      </c>
      <c r="L1252" s="77">
        <v>483.16104868913857</v>
      </c>
      <c r="M1252" s="78" t="s">
        <v>1302</v>
      </c>
      <c r="N1252" s="76" t="s">
        <v>1304</v>
      </c>
    </row>
    <row r="1253" spans="2:14" x14ac:dyDescent="0.35">
      <c r="B1253" s="91" t="s">
        <v>4177</v>
      </c>
      <c r="C1253" s="71"/>
      <c r="D1253" s="72" t="s">
        <v>3009</v>
      </c>
      <c r="E1253" s="71" t="s">
        <v>362</v>
      </c>
      <c r="F1253" s="71" t="s">
        <v>4251</v>
      </c>
      <c r="G1253" s="72"/>
      <c r="H1253" s="80"/>
      <c r="I1253" s="71" t="s">
        <v>1423</v>
      </c>
      <c r="J1253" s="72" t="s">
        <v>173</v>
      </c>
      <c r="K1253" s="71" t="s">
        <v>1821</v>
      </c>
      <c r="L1253" s="77">
        <v>5521.7865168539329</v>
      </c>
      <c r="M1253" s="78" t="s">
        <v>1302</v>
      </c>
      <c r="N1253" s="79" t="s">
        <v>4090</v>
      </c>
    </row>
    <row r="1254" spans="2:14" x14ac:dyDescent="0.35">
      <c r="B1254" s="91" t="s">
        <v>4178</v>
      </c>
      <c r="C1254" s="71"/>
      <c r="D1254" s="72" t="s">
        <v>3009</v>
      </c>
      <c r="E1254" s="71" t="s">
        <v>362</v>
      </c>
      <c r="F1254" s="71" t="s">
        <v>4251</v>
      </c>
      <c r="G1254" s="72"/>
      <c r="H1254" s="80"/>
      <c r="I1254" s="71" t="s">
        <v>1425</v>
      </c>
      <c r="J1254" s="72" t="s">
        <v>170</v>
      </c>
      <c r="K1254" s="71" t="s">
        <v>1821</v>
      </c>
      <c r="L1254" s="77">
        <v>552.17977528089887</v>
      </c>
      <c r="M1254" s="75" t="s">
        <v>1303</v>
      </c>
      <c r="N1254" s="76" t="s">
        <v>1304</v>
      </c>
    </row>
    <row r="1255" spans="2:14" x14ac:dyDescent="0.35">
      <c r="B1255" s="91" t="s">
        <v>4394</v>
      </c>
      <c r="C1255" s="71"/>
      <c r="D1255" s="72" t="s">
        <v>1231</v>
      </c>
      <c r="E1255" s="71" t="s">
        <v>267</v>
      </c>
      <c r="F1255" s="71" t="s">
        <v>2320</v>
      </c>
      <c r="G1255" s="72"/>
      <c r="H1255" s="80"/>
      <c r="I1255" s="71" t="s">
        <v>1425</v>
      </c>
      <c r="J1255" s="72" t="s">
        <v>170</v>
      </c>
      <c r="K1255" s="71" t="s">
        <v>1821</v>
      </c>
      <c r="L1255" s="110">
        <v>30.382022471910112</v>
      </c>
      <c r="M1255" s="75" t="s">
        <v>1303</v>
      </c>
      <c r="N1255" s="108" t="s">
        <v>1304</v>
      </c>
    </row>
    <row r="1256" spans="2:14" x14ac:dyDescent="0.35">
      <c r="B1256" s="91" t="s">
        <v>4395</v>
      </c>
      <c r="C1256" s="71"/>
      <c r="D1256" s="72" t="s">
        <v>768</v>
      </c>
      <c r="E1256" s="71" t="s">
        <v>357</v>
      </c>
      <c r="F1256" s="71" t="s">
        <v>4424</v>
      </c>
      <c r="G1256" s="72"/>
      <c r="H1256" s="80"/>
      <c r="I1256" s="71" t="s">
        <v>1423</v>
      </c>
      <c r="J1256" s="72" t="s">
        <v>173</v>
      </c>
      <c r="K1256" s="71" t="s">
        <v>1821</v>
      </c>
      <c r="L1256" s="110">
        <v>9111.134831460673</v>
      </c>
      <c r="M1256" s="75" t="s">
        <v>1302</v>
      </c>
      <c r="N1256" s="108" t="s">
        <v>4090</v>
      </c>
    </row>
    <row r="1257" spans="2:14" x14ac:dyDescent="0.35">
      <c r="B1257" s="103" t="s">
        <v>4396</v>
      </c>
      <c r="C1257" s="104"/>
      <c r="D1257" s="105" t="s">
        <v>768</v>
      </c>
      <c r="E1257" s="104" t="s">
        <v>357</v>
      </c>
      <c r="F1257" s="104" t="s">
        <v>4424</v>
      </c>
      <c r="G1257" s="105"/>
      <c r="H1257" s="111"/>
      <c r="I1257" s="71" t="s">
        <v>1424</v>
      </c>
      <c r="J1257" s="72" t="s">
        <v>170</v>
      </c>
      <c r="K1257" s="71" t="s">
        <v>1821</v>
      </c>
      <c r="L1257" s="110">
        <v>9566.6853932584272</v>
      </c>
      <c r="M1257" s="75" t="s">
        <v>1302</v>
      </c>
      <c r="N1257" s="109" t="s">
        <v>1304</v>
      </c>
    </row>
    <row r="1258" spans="2:14" x14ac:dyDescent="0.35">
      <c r="B1258" s="91" t="s">
        <v>4397</v>
      </c>
      <c r="C1258" s="71"/>
      <c r="D1258" s="72" t="s">
        <v>4376</v>
      </c>
      <c r="E1258" s="71" t="s">
        <v>282</v>
      </c>
      <c r="F1258" s="71" t="s">
        <v>4425</v>
      </c>
      <c r="G1258" s="72"/>
      <c r="H1258" s="80"/>
      <c r="I1258" s="71" t="s">
        <v>1423</v>
      </c>
      <c r="J1258" s="72" t="s">
        <v>173</v>
      </c>
      <c r="K1258" s="71" t="s">
        <v>1821</v>
      </c>
      <c r="L1258" s="110">
        <v>221.17977528089887</v>
      </c>
      <c r="M1258" s="75" t="s">
        <v>1302</v>
      </c>
      <c r="N1258" s="108" t="s">
        <v>4090</v>
      </c>
    </row>
    <row r="1259" spans="2:14" x14ac:dyDescent="0.35">
      <c r="B1259" s="103" t="s">
        <v>4398</v>
      </c>
      <c r="C1259" s="104"/>
      <c r="D1259" s="105" t="s">
        <v>4376</v>
      </c>
      <c r="E1259" s="104" t="s">
        <v>282</v>
      </c>
      <c r="F1259" s="104" t="s">
        <v>4425</v>
      </c>
      <c r="G1259" s="105"/>
      <c r="H1259" s="111"/>
      <c r="I1259" s="71" t="s">
        <v>1425</v>
      </c>
      <c r="J1259" s="72" t="s">
        <v>170</v>
      </c>
      <c r="K1259" s="71" t="s">
        <v>1821</v>
      </c>
      <c r="L1259" s="110">
        <v>22.123595505617978</v>
      </c>
      <c r="M1259" s="75" t="s">
        <v>1303</v>
      </c>
      <c r="N1259" s="108" t="s">
        <v>1304</v>
      </c>
    </row>
    <row r="1260" spans="2:14" x14ac:dyDescent="0.35">
      <c r="B1260" s="103" t="s">
        <v>4399</v>
      </c>
      <c r="C1260" s="104"/>
      <c r="D1260" s="105" t="s">
        <v>4376</v>
      </c>
      <c r="E1260" s="104" t="s">
        <v>391</v>
      </c>
      <c r="F1260" s="104" t="s">
        <v>4426</v>
      </c>
      <c r="G1260" s="105"/>
      <c r="H1260" s="111"/>
      <c r="I1260" s="71" t="s">
        <v>1423</v>
      </c>
      <c r="J1260" s="72" t="s">
        <v>173</v>
      </c>
      <c r="K1260" s="71" t="s">
        <v>1821</v>
      </c>
      <c r="L1260" s="110">
        <v>257.19101123595505</v>
      </c>
      <c r="M1260" s="75" t="s">
        <v>1302</v>
      </c>
      <c r="N1260" s="108" t="s">
        <v>4090</v>
      </c>
    </row>
    <row r="1261" spans="2:14" x14ac:dyDescent="0.35">
      <c r="B1261" s="103" t="s">
        <v>4400</v>
      </c>
      <c r="C1261" s="104"/>
      <c r="D1261" s="105" t="s">
        <v>4376</v>
      </c>
      <c r="E1261" s="104" t="s">
        <v>391</v>
      </c>
      <c r="F1261" s="104" t="s">
        <v>4426</v>
      </c>
      <c r="G1261" s="105"/>
      <c r="H1261" s="111"/>
      <c r="I1261" s="71" t="s">
        <v>1424</v>
      </c>
      <c r="J1261" s="72" t="s">
        <v>170</v>
      </c>
      <c r="K1261" s="71" t="s">
        <v>1821</v>
      </c>
      <c r="L1261" s="110">
        <v>270.03370786516854</v>
      </c>
      <c r="M1261" s="75" t="s">
        <v>1302</v>
      </c>
      <c r="N1261" s="109" t="s">
        <v>1304</v>
      </c>
    </row>
    <row r="1262" spans="2:14" x14ac:dyDescent="0.35">
      <c r="B1262" s="103" t="s">
        <v>4401</v>
      </c>
      <c r="C1262" s="104"/>
      <c r="D1262" s="105" t="s">
        <v>4376</v>
      </c>
      <c r="E1262" s="104" t="s">
        <v>282</v>
      </c>
      <c r="F1262" s="104" t="s">
        <v>4425</v>
      </c>
      <c r="G1262" s="105"/>
      <c r="H1262" s="111"/>
      <c r="I1262" s="71" t="s">
        <v>1424</v>
      </c>
      <c r="J1262" s="72" t="s">
        <v>170</v>
      </c>
      <c r="K1262" s="71" t="s">
        <v>1821</v>
      </c>
      <c r="L1262" s="110">
        <v>232.2696629213483</v>
      </c>
      <c r="M1262" s="75" t="s">
        <v>1302</v>
      </c>
      <c r="N1262" s="109" t="s">
        <v>1304</v>
      </c>
    </row>
    <row r="1263" spans="2:14" x14ac:dyDescent="0.35">
      <c r="B1263" s="103" t="s">
        <v>4402</v>
      </c>
      <c r="C1263" s="104"/>
      <c r="D1263" s="105" t="s">
        <v>4376</v>
      </c>
      <c r="E1263" s="104" t="s">
        <v>391</v>
      </c>
      <c r="F1263" s="104" t="s">
        <v>4426</v>
      </c>
      <c r="G1263" s="105"/>
      <c r="H1263" s="111"/>
      <c r="I1263" s="71" t="s">
        <v>1425</v>
      </c>
      <c r="J1263" s="72" t="s">
        <v>170</v>
      </c>
      <c r="K1263" s="71" t="s">
        <v>1821</v>
      </c>
      <c r="L1263" s="110">
        <v>25.719101123595507</v>
      </c>
      <c r="M1263" s="75" t="s">
        <v>1303</v>
      </c>
      <c r="N1263" s="108" t="s">
        <v>1304</v>
      </c>
    </row>
    <row r="1264" spans="2:14" x14ac:dyDescent="0.35">
      <c r="B1264" s="91" t="s">
        <v>4403</v>
      </c>
      <c r="C1264" s="71"/>
      <c r="D1264" s="72" t="s">
        <v>4377</v>
      </c>
      <c r="E1264" s="71" t="s">
        <v>29</v>
      </c>
      <c r="F1264" s="71" t="s">
        <v>4427</v>
      </c>
      <c r="G1264" s="72"/>
      <c r="H1264" s="80"/>
      <c r="I1264" s="71" t="s">
        <v>1424</v>
      </c>
      <c r="J1264" s="72" t="s">
        <v>170</v>
      </c>
      <c r="K1264" s="71" t="s">
        <v>1821</v>
      </c>
      <c r="L1264" s="110">
        <v>9148.4588014981255</v>
      </c>
      <c r="M1264" s="75" t="s">
        <v>1302</v>
      </c>
      <c r="N1264" s="109" t="s">
        <v>1304</v>
      </c>
    </row>
    <row r="1265" spans="2:14" x14ac:dyDescent="0.35">
      <c r="B1265" s="103" t="s">
        <v>4404</v>
      </c>
      <c r="C1265" s="104"/>
      <c r="D1265" s="105" t="s">
        <v>4377</v>
      </c>
      <c r="E1265" s="104" t="s">
        <v>11</v>
      </c>
      <c r="F1265" s="104" t="s">
        <v>4428</v>
      </c>
      <c r="G1265" s="105"/>
      <c r="H1265" s="111"/>
      <c r="I1265" s="71" t="s">
        <v>1425</v>
      </c>
      <c r="J1265" s="72" t="s">
        <v>170</v>
      </c>
      <c r="K1265" s="71" t="s">
        <v>1821</v>
      </c>
      <c r="L1265" s="110">
        <v>3975.9550561797751</v>
      </c>
      <c r="M1265" s="75" t="s">
        <v>1303</v>
      </c>
      <c r="N1265" s="108" t="s">
        <v>1304</v>
      </c>
    </row>
    <row r="1266" spans="2:14" x14ac:dyDescent="0.35">
      <c r="B1266" s="103" t="s">
        <v>4405</v>
      </c>
      <c r="C1266" s="104"/>
      <c r="D1266" s="105" t="s">
        <v>4377</v>
      </c>
      <c r="E1266" s="104" t="s">
        <v>2658</v>
      </c>
      <c r="F1266" s="104" t="s">
        <v>4429</v>
      </c>
      <c r="G1266" s="105"/>
      <c r="H1266" s="111"/>
      <c r="I1266" s="71" t="s">
        <v>1425</v>
      </c>
      <c r="J1266" s="72" t="s">
        <v>170</v>
      </c>
      <c r="K1266" s="71" t="s">
        <v>1821</v>
      </c>
      <c r="L1266" s="110">
        <v>28752.123595505618</v>
      </c>
      <c r="M1266" s="75" t="s">
        <v>1303</v>
      </c>
      <c r="N1266" s="108" t="s">
        <v>1304</v>
      </c>
    </row>
    <row r="1267" spans="2:14" x14ac:dyDescent="0.35">
      <c r="B1267" s="103" t="s">
        <v>4406</v>
      </c>
      <c r="C1267" s="104"/>
      <c r="D1267" s="105" t="s">
        <v>4377</v>
      </c>
      <c r="E1267" s="104" t="s">
        <v>1852</v>
      </c>
      <c r="F1267" s="104" t="s">
        <v>4430</v>
      </c>
      <c r="G1267" s="105"/>
      <c r="H1267" s="111"/>
      <c r="I1267" s="71" t="s">
        <v>1423</v>
      </c>
      <c r="J1267" s="72" t="s">
        <v>173</v>
      </c>
      <c r="K1267" s="71" t="s">
        <v>1821</v>
      </c>
      <c r="L1267" s="110">
        <v>418212.92134831462</v>
      </c>
      <c r="M1267" s="75" t="s">
        <v>1302</v>
      </c>
      <c r="N1267" s="108" t="s">
        <v>4090</v>
      </c>
    </row>
    <row r="1268" spans="2:14" x14ac:dyDescent="0.35">
      <c r="B1268" s="103" t="s">
        <v>4407</v>
      </c>
      <c r="C1268" s="104"/>
      <c r="D1268" s="105" t="s">
        <v>4377</v>
      </c>
      <c r="E1268" s="104" t="s">
        <v>2658</v>
      </c>
      <c r="F1268" s="104" t="s">
        <v>4429</v>
      </c>
      <c r="G1268" s="105"/>
      <c r="H1268" s="111"/>
      <c r="I1268" s="71" t="s">
        <v>1424</v>
      </c>
      <c r="J1268" s="72" t="s">
        <v>170</v>
      </c>
      <c r="K1268" s="71" t="s">
        <v>1821</v>
      </c>
      <c r="L1268" s="110">
        <v>25158.105805243449</v>
      </c>
      <c r="M1268" s="75" t="s">
        <v>1302</v>
      </c>
      <c r="N1268" s="109" t="s">
        <v>1304</v>
      </c>
    </row>
    <row r="1269" spans="2:14" x14ac:dyDescent="0.35">
      <c r="B1269" s="103" t="s">
        <v>4408</v>
      </c>
      <c r="C1269" s="104"/>
      <c r="D1269" s="105" t="s">
        <v>4377</v>
      </c>
      <c r="E1269" s="104" t="s">
        <v>11</v>
      </c>
      <c r="F1269" s="104" t="s">
        <v>4428</v>
      </c>
      <c r="G1269" s="105"/>
      <c r="H1269" s="111"/>
      <c r="I1269" s="71" t="s">
        <v>1423</v>
      </c>
      <c r="J1269" s="72" t="s">
        <v>173</v>
      </c>
      <c r="K1269" s="71" t="s">
        <v>1821</v>
      </c>
      <c r="L1269" s="110">
        <v>39759.685393258427</v>
      </c>
      <c r="M1269" s="75" t="s">
        <v>1302</v>
      </c>
      <c r="N1269" s="108" t="s">
        <v>4090</v>
      </c>
    </row>
    <row r="1270" spans="2:14" x14ac:dyDescent="0.35">
      <c r="B1270" s="103" t="s">
        <v>4409</v>
      </c>
      <c r="C1270" s="104"/>
      <c r="D1270" s="105" t="s">
        <v>4377</v>
      </c>
      <c r="E1270" s="104" t="s">
        <v>401</v>
      </c>
      <c r="F1270" s="104" t="s">
        <v>4431</v>
      </c>
      <c r="G1270" s="105"/>
      <c r="H1270" s="111"/>
      <c r="I1270" s="71" t="s">
        <v>1424</v>
      </c>
      <c r="J1270" s="72" t="s">
        <v>170</v>
      </c>
      <c r="K1270" s="71" t="s">
        <v>1821</v>
      </c>
      <c r="L1270" s="110">
        <v>68613.023408239693</v>
      </c>
      <c r="M1270" s="75" t="s">
        <v>1302</v>
      </c>
      <c r="N1270" s="109" t="s">
        <v>1304</v>
      </c>
    </row>
    <row r="1271" spans="2:14" x14ac:dyDescent="0.35">
      <c r="B1271" s="103" t="s">
        <v>4410</v>
      </c>
      <c r="C1271" s="104"/>
      <c r="D1271" s="105" t="s">
        <v>4377</v>
      </c>
      <c r="E1271" s="104" t="s">
        <v>1888</v>
      </c>
      <c r="F1271" s="104" t="s">
        <v>4432</v>
      </c>
      <c r="G1271" s="105"/>
      <c r="H1271" s="111"/>
      <c r="I1271" s="71" t="s">
        <v>1424</v>
      </c>
      <c r="J1271" s="72" t="s">
        <v>170</v>
      </c>
      <c r="K1271" s="71" t="s">
        <v>1821</v>
      </c>
      <c r="L1271" s="110">
        <v>13722.58052434457</v>
      </c>
      <c r="M1271" s="75" t="s">
        <v>1302</v>
      </c>
      <c r="N1271" s="109" t="s">
        <v>1304</v>
      </c>
    </row>
    <row r="1272" spans="2:14" x14ac:dyDescent="0.35">
      <c r="B1272" s="103" t="s">
        <v>4411</v>
      </c>
      <c r="C1272" s="104"/>
      <c r="D1272" s="105" t="s">
        <v>4377</v>
      </c>
      <c r="E1272" s="104" t="s">
        <v>16</v>
      </c>
      <c r="F1272" s="104" t="s">
        <v>4433</v>
      </c>
      <c r="G1272" s="105"/>
      <c r="H1272" s="111"/>
      <c r="I1272" s="71" t="s">
        <v>1424</v>
      </c>
      <c r="J1272" s="72" t="s">
        <v>170</v>
      </c>
      <c r="K1272" s="71" t="s">
        <v>1821</v>
      </c>
      <c r="L1272" s="110">
        <v>52603.38857677902</v>
      </c>
      <c r="M1272" s="75" t="s">
        <v>1302</v>
      </c>
      <c r="N1272" s="109" t="s">
        <v>1304</v>
      </c>
    </row>
    <row r="1273" spans="2:14" x14ac:dyDescent="0.35">
      <c r="B1273" s="103" t="s">
        <v>4412</v>
      </c>
      <c r="C1273" s="104"/>
      <c r="D1273" s="105" t="s">
        <v>4377</v>
      </c>
      <c r="E1273" s="104" t="s">
        <v>11</v>
      </c>
      <c r="F1273" s="104" t="s">
        <v>4428</v>
      </c>
      <c r="G1273" s="105"/>
      <c r="H1273" s="111"/>
      <c r="I1273" s="71" t="s">
        <v>1424</v>
      </c>
      <c r="J1273" s="72" t="s">
        <v>170</v>
      </c>
      <c r="K1273" s="71" t="s">
        <v>1821</v>
      </c>
      <c r="L1273" s="110">
        <v>3478.9784644194751</v>
      </c>
      <c r="M1273" s="75" t="s">
        <v>1302</v>
      </c>
      <c r="N1273" s="109" t="s">
        <v>1304</v>
      </c>
    </row>
    <row r="1274" spans="2:14" x14ac:dyDescent="0.35">
      <c r="B1274" s="103" t="s">
        <v>4413</v>
      </c>
      <c r="C1274" s="104"/>
      <c r="D1274" s="105" t="s">
        <v>4377</v>
      </c>
      <c r="E1274" s="104" t="s">
        <v>29</v>
      </c>
      <c r="F1274" s="104" t="s">
        <v>4427</v>
      </c>
      <c r="G1274" s="105"/>
      <c r="H1274" s="111"/>
      <c r="I1274" s="71" t="s">
        <v>1423</v>
      </c>
      <c r="J1274" s="72" t="s">
        <v>173</v>
      </c>
      <c r="K1274" s="71" t="s">
        <v>1821</v>
      </c>
      <c r="L1274" s="110">
        <v>104553.87640449438</v>
      </c>
      <c r="M1274" s="75" t="s">
        <v>1302</v>
      </c>
      <c r="N1274" s="108" t="s">
        <v>4090</v>
      </c>
    </row>
    <row r="1275" spans="2:14" x14ac:dyDescent="0.35">
      <c r="B1275" s="103" t="s">
        <v>4414</v>
      </c>
      <c r="C1275" s="104"/>
      <c r="D1275" s="105" t="s">
        <v>4377</v>
      </c>
      <c r="E1275" s="104" t="s">
        <v>2658</v>
      </c>
      <c r="F1275" s="104" t="s">
        <v>4429</v>
      </c>
      <c r="G1275" s="105"/>
      <c r="H1275" s="111"/>
      <c r="I1275" s="71" t="s">
        <v>1423</v>
      </c>
      <c r="J1275" s="72" t="s">
        <v>173</v>
      </c>
      <c r="K1275" s="71" t="s">
        <v>1821</v>
      </c>
      <c r="L1275" s="110">
        <v>287521.21348314604</v>
      </c>
      <c r="M1275" s="75" t="s">
        <v>1302</v>
      </c>
      <c r="N1275" s="108" t="s">
        <v>4090</v>
      </c>
    </row>
    <row r="1276" spans="2:14" x14ac:dyDescent="0.35">
      <c r="B1276" s="103" t="s">
        <v>4415</v>
      </c>
      <c r="C1276" s="104"/>
      <c r="D1276" s="105" t="s">
        <v>4377</v>
      </c>
      <c r="E1276" s="104" t="s">
        <v>401</v>
      </c>
      <c r="F1276" s="104" t="s">
        <v>4431</v>
      </c>
      <c r="G1276" s="105"/>
      <c r="H1276" s="111"/>
      <c r="I1276" s="71" t="s">
        <v>1425</v>
      </c>
      <c r="J1276" s="72" t="s">
        <v>170</v>
      </c>
      <c r="K1276" s="71" t="s">
        <v>1821</v>
      </c>
      <c r="L1276" s="110">
        <v>78414.898876404492</v>
      </c>
      <c r="M1276" s="75" t="s">
        <v>1303</v>
      </c>
      <c r="N1276" s="108" t="s">
        <v>1304</v>
      </c>
    </row>
    <row r="1277" spans="2:14" x14ac:dyDescent="0.35">
      <c r="B1277" s="103" t="s">
        <v>4416</v>
      </c>
      <c r="C1277" s="104"/>
      <c r="D1277" s="105" t="s">
        <v>4377</v>
      </c>
      <c r="E1277" s="104" t="s">
        <v>401</v>
      </c>
      <c r="F1277" s="104" t="s">
        <v>4431</v>
      </c>
      <c r="G1277" s="105"/>
      <c r="H1277" s="111"/>
      <c r="I1277" s="71" t="s">
        <v>1423</v>
      </c>
      <c r="J1277" s="72" t="s">
        <v>173</v>
      </c>
      <c r="K1277" s="71" t="s">
        <v>1821</v>
      </c>
      <c r="L1277" s="110">
        <v>784148.89887640451</v>
      </c>
      <c r="M1277" s="75" t="s">
        <v>1302</v>
      </c>
      <c r="N1277" s="108" t="s">
        <v>4090</v>
      </c>
    </row>
    <row r="1278" spans="2:14" x14ac:dyDescent="0.35">
      <c r="B1278" s="103" t="s">
        <v>4417</v>
      </c>
      <c r="C1278" s="104"/>
      <c r="D1278" s="105" t="s">
        <v>4377</v>
      </c>
      <c r="E1278" s="104" t="s">
        <v>1888</v>
      </c>
      <c r="F1278" s="104" t="s">
        <v>4432</v>
      </c>
      <c r="G1278" s="105"/>
      <c r="H1278" s="111"/>
      <c r="I1278" s="71" t="s">
        <v>1423</v>
      </c>
      <c r="J1278" s="72" t="s">
        <v>173</v>
      </c>
      <c r="K1278" s="71" t="s">
        <v>1821</v>
      </c>
      <c r="L1278" s="110">
        <v>156829.52808988764</v>
      </c>
      <c r="M1278" s="75" t="s">
        <v>1302</v>
      </c>
      <c r="N1278" s="108" t="s">
        <v>4090</v>
      </c>
    </row>
    <row r="1279" spans="2:14" x14ac:dyDescent="0.35">
      <c r="B1279" s="103" t="s">
        <v>4418</v>
      </c>
      <c r="C1279" s="104"/>
      <c r="D1279" s="105" t="s">
        <v>4377</v>
      </c>
      <c r="E1279" s="104" t="s">
        <v>29</v>
      </c>
      <c r="F1279" s="104" t="s">
        <v>4427</v>
      </c>
      <c r="G1279" s="105"/>
      <c r="H1279" s="111"/>
      <c r="I1279" s="71" t="s">
        <v>1425</v>
      </c>
      <c r="J1279" s="72" t="s">
        <v>170</v>
      </c>
      <c r="K1279" s="71" t="s">
        <v>1821</v>
      </c>
      <c r="L1279" s="110">
        <v>10455.393258426966</v>
      </c>
      <c r="M1279" s="75" t="s">
        <v>1303</v>
      </c>
      <c r="N1279" s="108" t="s">
        <v>1304</v>
      </c>
    </row>
    <row r="1280" spans="2:14" x14ac:dyDescent="0.35">
      <c r="B1280" s="103" t="s">
        <v>4419</v>
      </c>
      <c r="C1280" s="104"/>
      <c r="D1280" s="105" t="s">
        <v>4377</v>
      </c>
      <c r="E1280" s="104" t="s">
        <v>16</v>
      </c>
      <c r="F1280" s="104" t="s">
        <v>4433</v>
      </c>
      <c r="G1280" s="105"/>
      <c r="H1280" s="111"/>
      <c r="I1280" s="71" t="s">
        <v>1423</v>
      </c>
      <c r="J1280" s="72" t="s">
        <v>173</v>
      </c>
      <c r="K1280" s="71" t="s">
        <v>1821</v>
      </c>
      <c r="L1280" s="110">
        <v>601181.56179775274</v>
      </c>
      <c r="M1280" s="75" t="s">
        <v>1302</v>
      </c>
      <c r="N1280" s="108" t="s">
        <v>4090</v>
      </c>
    </row>
    <row r="1281" spans="2:14" x14ac:dyDescent="0.35">
      <c r="B1281" s="103" t="s">
        <v>4420</v>
      </c>
      <c r="C1281" s="104"/>
      <c r="D1281" s="105" t="s">
        <v>4377</v>
      </c>
      <c r="E1281" s="104" t="s">
        <v>1852</v>
      </c>
      <c r="F1281" s="104" t="s">
        <v>4430</v>
      </c>
      <c r="G1281" s="105"/>
      <c r="H1281" s="111"/>
      <c r="I1281" s="71" t="s">
        <v>1424</v>
      </c>
      <c r="J1281" s="72" t="s">
        <v>170</v>
      </c>
      <c r="K1281" s="71" t="s">
        <v>1821</v>
      </c>
      <c r="L1281" s="110">
        <v>36593.6329588015</v>
      </c>
      <c r="M1281" s="75" t="s">
        <v>1302</v>
      </c>
      <c r="N1281" s="109" t="s">
        <v>1304</v>
      </c>
    </row>
    <row r="1282" spans="2:14" x14ac:dyDescent="0.35">
      <c r="B1282" s="103" t="s">
        <v>4421</v>
      </c>
      <c r="C1282" s="104"/>
      <c r="D1282" s="105" t="s">
        <v>4377</v>
      </c>
      <c r="E1282" s="104" t="s">
        <v>1852</v>
      </c>
      <c r="F1282" s="104" t="s">
        <v>4430</v>
      </c>
      <c r="G1282" s="105"/>
      <c r="H1282" s="111"/>
      <c r="I1282" s="71" t="s">
        <v>1425</v>
      </c>
      <c r="J1282" s="72" t="s">
        <v>170</v>
      </c>
      <c r="K1282" s="71" t="s">
        <v>1821</v>
      </c>
      <c r="L1282" s="110">
        <v>41821.292134831456</v>
      </c>
      <c r="M1282" s="75" t="s">
        <v>1303</v>
      </c>
      <c r="N1282" s="108" t="s">
        <v>1304</v>
      </c>
    </row>
    <row r="1283" spans="2:14" x14ac:dyDescent="0.35">
      <c r="B1283" s="103" t="s">
        <v>4422</v>
      </c>
      <c r="C1283" s="104"/>
      <c r="D1283" s="105" t="s">
        <v>4377</v>
      </c>
      <c r="E1283" s="104" t="s">
        <v>1888</v>
      </c>
      <c r="F1283" s="104" t="s">
        <v>4432</v>
      </c>
      <c r="G1283" s="105"/>
      <c r="H1283" s="111"/>
      <c r="I1283" s="71" t="s">
        <v>1425</v>
      </c>
      <c r="J1283" s="72" t="s">
        <v>170</v>
      </c>
      <c r="K1283" s="71" t="s">
        <v>1821</v>
      </c>
      <c r="L1283" s="110">
        <v>15682.955056179775</v>
      </c>
      <c r="M1283" s="75" t="s">
        <v>1303</v>
      </c>
      <c r="N1283" s="108" t="s">
        <v>1304</v>
      </c>
    </row>
    <row r="1284" spans="2:14" x14ac:dyDescent="0.35">
      <c r="B1284" s="103" t="s">
        <v>4423</v>
      </c>
      <c r="C1284" s="104"/>
      <c r="D1284" s="105" t="s">
        <v>4377</v>
      </c>
      <c r="E1284" s="104" t="s">
        <v>16</v>
      </c>
      <c r="F1284" s="104" t="s">
        <v>4433</v>
      </c>
      <c r="G1284" s="105"/>
      <c r="H1284" s="111"/>
      <c r="I1284" s="71" t="s">
        <v>1425</v>
      </c>
      <c r="J1284" s="72" t="s">
        <v>170</v>
      </c>
      <c r="K1284" s="71" t="s">
        <v>1821</v>
      </c>
      <c r="L1284" s="110">
        <v>60118.15730337079</v>
      </c>
      <c r="M1284" s="75" t="s">
        <v>1303</v>
      </c>
      <c r="N1284" s="108" t="s">
        <v>1304</v>
      </c>
    </row>
  </sheetData>
  <sheetProtection algorithmName="SHA-512" hashValue="mWWGphF3UjphE6tQ5Z+jz3iaiRYW6fP+jiYrimx+kcNbpczOblNFtJafl9wNiaOk28RsYb86Er/7jJTPRI0p5g==" saltValue="A9eRPsH3cNzyNdY89Fm0zg==" spinCount="100000" sheet="1" sort="0" autoFilter="0" pivotTables="0"/>
  <phoneticPr fontId="9" type="noConversion"/>
  <conditionalFormatting sqref="B13:B1284">
    <cfRule type="duplicateValues" dxfId="2" priority="579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4F426-C312-465A-8960-0765BCED81A4}">
  <dimension ref="A2:L114"/>
  <sheetViews>
    <sheetView showGridLines="0" workbookViewId="0">
      <selection activeCell="B13" sqref="B13"/>
    </sheetView>
  </sheetViews>
  <sheetFormatPr defaultRowHeight="14.5" x14ac:dyDescent="0.35"/>
  <cols>
    <col min="1" max="1" width="19.81640625" customWidth="1"/>
    <col min="2" max="2" width="18" bestFit="1" customWidth="1"/>
    <col min="3" max="3" width="25.1796875" customWidth="1"/>
    <col min="4" max="4" width="19.54296875" customWidth="1"/>
    <col min="5" max="5" width="10.453125" bestFit="1" customWidth="1"/>
    <col min="6" max="6" width="63.26953125" bestFit="1" customWidth="1"/>
    <col min="7" max="7" width="20.26953125" customWidth="1"/>
    <col min="8" max="8" width="18.26953125" hidden="1" customWidth="1"/>
    <col min="9" max="9" width="9.1796875" hidden="1" customWidth="1"/>
    <col min="10" max="10" width="63.26953125" hidden="1" customWidth="1"/>
    <col min="11" max="11" width="3.453125" hidden="1" customWidth="1"/>
    <col min="12" max="12" width="15.1796875" bestFit="1" customWidth="1"/>
  </cols>
  <sheetData>
    <row r="2" spans="1:1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.5" x14ac:dyDescent="0.35">
      <c r="A4" s="1"/>
      <c r="B4" s="1"/>
      <c r="C4" s="1"/>
      <c r="D4" s="1"/>
      <c r="E4" s="2"/>
      <c r="F4" s="2"/>
      <c r="G4" s="2"/>
      <c r="H4" s="2"/>
      <c r="I4" s="2"/>
      <c r="J4" s="2"/>
      <c r="K4" s="1"/>
      <c r="L4" s="1"/>
    </row>
    <row r="5" spans="1:12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3" spans="1:12" x14ac:dyDescent="0.35">
      <c r="B13" s="3" t="s">
        <v>0</v>
      </c>
      <c r="C13" s="3" t="s">
        <v>1</v>
      </c>
      <c r="D13" s="3" t="s">
        <v>2</v>
      </c>
      <c r="E13" s="3" t="s">
        <v>3</v>
      </c>
      <c r="F13" s="3" t="s">
        <v>4</v>
      </c>
      <c r="G13" s="3" t="s">
        <v>5</v>
      </c>
      <c r="H13" s="4" t="s">
        <v>6</v>
      </c>
      <c r="I13" s="4" t="s">
        <v>7</v>
      </c>
      <c r="J13" t="s">
        <v>8</v>
      </c>
      <c r="K13" s="4" t="s">
        <v>9</v>
      </c>
      <c r="L13" s="3" t="s">
        <v>10</v>
      </c>
    </row>
    <row r="14" spans="1:12" x14ac:dyDescent="0.35">
      <c r="B14" s="5" t="s">
        <v>13</v>
      </c>
      <c r="C14" s="6" t="s">
        <v>14</v>
      </c>
      <c r="D14" s="6" t="s">
        <v>15</v>
      </c>
      <c r="E14" s="7" t="s">
        <v>16</v>
      </c>
      <c r="F14" s="7" t="s">
        <v>17</v>
      </c>
      <c r="G14" s="8">
        <v>10638.943820224718</v>
      </c>
      <c r="H14" s="9" t="s">
        <v>15</v>
      </c>
      <c r="I14" s="9" t="s">
        <v>16</v>
      </c>
      <c r="J14" s="10" t="s">
        <v>17</v>
      </c>
      <c r="L14" s="7" t="s">
        <v>12</v>
      </c>
    </row>
    <row r="15" spans="1:12" x14ac:dyDescent="0.35">
      <c r="B15" s="5" t="s">
        <v>18</v>
      </c>
      <c r="C15" s="6" t="s">
        <v>19</v>
      </c>
      <c r="D15" s="6" t="s">
        <v>20</v>
      </c>
      <c r="E15" s="7" t="s">
        <v>11</v>
      </c>
      <c r="F15" s="7" t="s">
        <v>21</v>
      </c>
      <c r="G15" s="8">
        <v>186149.42696629211</v>
      </c>
      <c r="H15" s="9" t="s">
        <v>20</v>
      </c>
      <c r="I15" s="9" t="s">
        <v>11</v>
      </c>
      <c r="J15" s="10" t="s">
        <v>21</v>
      </c>
      <c r="L15" s="7" t="s">
        <v>12</v>
      </c>
    </row>
    <row r="16" spans="1:12" x14ac:dyDescent="0.35">
      <c r="B16" s="5" t="s">
        <v>22</v>
      </c>
      <c r="C16" s="6" t="s">
        <v>23</v>
      </c>
      <c r="D16" s="6" t="s">
        <v>24</v>
      </c>
      <c r="E16" s="7" t="s">
        <v>16</v>
      </c>
      <c r="F16" s="7" t="s">
        <v>25</v>
      </c>
      <c r="G16" s="8">
        <v>42677.550561797747</v>
      </c>
      <c r="H16" s="9" t="s">
        <v>24</v>
      </c>
      <c r="I16" s="9" t="s">
        <v>16</v>
      </c>
      <c r="J16" s="10" t="s">
        <v>25</v>
      </c>
      <c r="L16" s="7" t="s">
        <v>12</v>
      </c>
    </row>
    <row r="17" spans="2:12" x14ac:dyDescent="0.35">
      <c r="B17" s="5" t="s">
        <v>26</v>
      </c>
      <c r="C17" s="6" t="s">
        <v>27</v>
      </c>
      <c r="D17" s="6" t="s">
        <v>28</v>
      </c>
      <c r="E17" s="7" t="s">
        <v>29</v>
      </c>
      <c r="F17" s="7" t="s">
        <v>27</v>
      </c>
      <c r="G17" s="8">
        <v>37508.382022471909</v>
      </c>
      <c r="H17" s="9" t="s">
        <v>28</v>
      </c>
      <c r="I17" s="9" t="s">
        <v>29</v>
      </c>
      <c r="J17" s="10" t="s">
        <v>27</v>
      </c>
      <c r="L17" s="7" t="s">
        <v>12</v>
      </c>
    </row>
    <row r="18" spans="2:12" x14ac:dyDescent="0.35">
      <c r="B18" s="5" t="s">
        <v>30</v>
      </c>
      <c r="C18" s="6" t="s">
        <v>31</v>
      </c>
      <c r="D18" s="6" t="s">
        <v>32</v>
      </c>
      <c r="E18" s="7" t="s">
        <v>33</v>
      </c>
      <c r="F18" s="7" t="s">
        <v>34</v>
      </c>
      <c r="G18" s="8">
        <v>395.08988764044943</v>
      </c>
      <c r="H18" s="9" t="s">
        <v>32</v>
      </c>
      <c r="I18" s="9" t="s">
        <v>33</v>
      </c>
      <c r="J18" s="10" t="s">
        <v>34</v>
      </c>
      <c r="L18" s="7" t="s">
        <v>12</v>
      </c>
    </row>
    <row r="19" spans="2:12" x14ac:dyDescent="0.35">
      <c r="B19" s="5" t="s">
        <v>35</v>
      </c>
      <c r="C19" s="6" t="s">
        <v>31</v>
      </c>
      <c r="D19" s="6" t="s">
        <v>32</v>
      </c>
      <c r="E19" s="7" t="s">
        <v>36</v>
      </c>
      <c r="F19" s="7" t="s">
        <v>37</v>
      </c>
      <c r="G19" s="8">
        <v>504.39325842696633</v>
      </c>
      <c r="H19" s="9" t="s">
        <v>32</v>
      </c>
      <c r="I19" s="9" t="s">
        <v>36</v>
      </c>
      <c r="J19" s="10" t="s">
        <v>37</v>
      </c>
      <c r="L19" s="7" t="s">
        <v>12</v>
      </c>
    </row>
    <row r="20" spans="2:12" x14ac:dyDescent="0.35">
      <c r="B20" s="5" t="s">
        <v>38</v>
      </c>
      <c r="C20" s="6" t="s">
        <v>39</v>
      </c>
      <c r="D20" s="6" t="s">
        <v>40</v>
      </c>
      <c r="E20" s="7" t="s">
        <v>29</v>
      </c>
      <c r="F20" s="7" t="s">
        <v>39</v>
      </c>
      <c r="G20" s="8">
        <v>6565.0786516853932</v>
      </c>
      <c r="H20" s="9" t="s">
        <v>40</v>
      </c>
      <c r="I20" s="9" t="s">
        <v>29</v>
      </c>
      <c r="J20" s="10" t="s">
        <v>39</v>
      </c>
      <c r="L20" s="7" t="s">
        <v>12</v>
      </c>
    </row>
    <row r="21" spans="2:12" x14ac:dyDescent="0.35">
      <c r="B21" s="5" t="s">
        <v>41</v>
      </c>
      <c r="C21" s="6" t="s">
        <v>42</v>
      </c>
      <c r="D21" s="6" t="s">
        <v>43</v>
      </c>
      <c r="E21" s="11" t="s">
        <v>33</v>
      </c>
      <c r="F21" s="11" t="s">
        <v>44</v>
      </c>
      <c r="G21" s="8">
        <v>630.76404494382018</v>
      </c>
      <c r="H21" s="9" t="s">
        <v>43</v>
      </c>
      <c r="I21" s="9" t="s">
        <v>33</v>
      </c>
      <c r="J21" s="10" t="s">
        <v>44</v>
      </c>
      <c r="L21" s="7" t="s">
        <v>12</v>
      </c>
    </row>
    <row r="22" spans="2:12" x14ac:dyDescent="0.35">
      <c r="B22" s="5" t="s">
        <v>45</v>
      </c>
      <c r="C22" s="6" t="s">
        <v>42</v>
      </c>
      <c r="D22" s="6" t="s">
        <v>43</v>
      </c>
      <c r="E22" s="11" t="s">
        <v>36</v>
      </c>
      <c r="F22" s="11" t="s">
        <v>46</v>
      </c>
      <c r="G22" s="8">
        <v>816.37078651685397</v>
      </c>
      <c r="H22" s="9" t="s">
        <v>43</v>
      </c>
      <c r="I22" s="9" t="s">
        <v>36</v>
      </c>
      <c r="J22" s="10" t="s">
        <v>46</v>
      </c>
      <c r="L22" s="7" t="s">
        <v>12</v>
      </c>
    </row>
    <row r="23" spans="2:12" x14ac:dyDescent="0.35">
      <c r="B23" s="5" t="s">
        <v>47</v>
      </c>
      <c r="C23" s="6" t="s">
        <v>48</v>
      </c>
      <c r="D23" s="6" t="s">
        <v>49</v>
      </c>
      <c r="E23" s="11" t="s">
        <v>29</v>
      </c>
      <c r="F23" s="11" t="s">
        <v>48</v>
      </c>
      <c r="G23" s="8">
        <v>52459.134831460673</v>
      </c>
      <c r="H23" s="9" t="s">
        <v>49</v>
      </c>
      <c r="I23" s="9" t="s">
        <v>29</v>
      </c>
      <c r="J23" s="10" t="s">
        <v>48</v>
      </c>
      <c r="L23" s="7" t="s">
        <v>12</v>
      </c>
    </row>
    <row r="24" spans="2:12" x14ac:dyDescent="0.35">
      <c r="B24" s="5" t="s">
        <v>50</v>
      </c>
      <c r="C24" s="6" t="s">
        <v>51</v>
      </c>
      <c r="D24" s="6" t="s">
        <v>52</v>
      </c>
      <c r="E24" s="11" t="s">
        <v>29</v>
      </c>
      <c r="F24" s="11" t="s">
        <v>53</v>
      </c>
      <c r="G24" s="8">
        <v>1565.5505617977526</v>
      </c>
      <c r="H24" s="9" t="s">
        <v>52</v>
      </c>
      <c r="I24" s="9" t="s">
        <v>29</v>
      </c>
      <c r="J24" s="10" t="s">
        <v>53</v>
      </c>
      <c r="L24" s="7" t="s">
        <v>12</v>
      </c>
    </row>
    <row r="25" spans="2:12" x14ac:dyDescent="0.35">
      <c r="B25" s="5" t="s">
        <v>54</v>
      </c>
      <c r="C25" s="6" t="s">
        <v>51</v>
      </c>
      <c r="D25" s="6" t="s">
        <v>52</v>
      </c>
      <c r="E25" s="11" t="s">
        <v>11</v>
      </c>
      <c r="F25" s="11" t="s">
        <v>55</v>
      </c>
      <c r="G25" s="8">
        <v>2036.9325842696628</v>
      </c>
      <c r="H25" s="9" t="s">
        <v>52</v>
      </c>
      <c r="I25" s="9" t="s">
        <v>11</v>
      </c>
      <c r="J25" s="10" t="s">
        <v>55</v>
      </c>
      <c r="L25" s="7" t="s">
        <v>12</v>
      </c>
    </row>
    <row r="26" spans="2:12" x14ac:dyDescent="0.35">
      <c r="B26" s="5" t="s">
        <v>56</v>
      </c>
      <c r="C26" s="6" t="s">
        <v>57</v>
      </c>
      <c r="D26" s="6" t="s">
        <v>58</v>
      </c>
      <c r="E26" s="11" t="s">
        <v>29</v>
      </c>
      <c r="F26" s="11" t="s">
        <v>59</v>
      </c>
      <c r="G26" s="8">
        <v>774.23595505617982</v>
      </c>
      <c r="H26" s="9" t="s">
        <v>58</v>
      </c>
      <c r="I26" s="9" t="s">
        <v>29</v>
      </c>
      <c r="J26" s="10" t="s">
        <v>59</v>
      </c>
      <c r="L26" s="7" t="s">
        <v>12</v>
      </c>
    </row>
    <row r="27" spans="2:12" x14ac:dyDescent="0.35">
      <c r="B27" s="5" t="s">
        <v>60</v>
      </c>
      <c r="C27" s="6" t="s">
        <v>57</v>
      </c>
      <c r="D27" s="6" t="s">
        <v>58</v>
      </c>
      <c r="E27" s="11" t="s">
        <v>16</v>
      </c>
      <c r="F27" s="11" t="s">
        <v>61</v>
      </c>
      <c r="G27" s="8">
        <v>1009.9213483146068</v>
      </c>
      <c r="H27" s="9" t="s">
        <v>58</v>
      </c>
      <c r="I27" s="9" t="s">
        <v>16</v>
      </c>
      <c r="J27" s="10" t="s">
        <v>61</v>
      </c>
      <c r="L27" s="7" t="s">
        <v>12</v>
      </c>
    </row>
    <row r="28" spans="2:12" x14ac:dyDescent="0.35">
      <c r="B28" s="5" t="s">
        <v>62</v>
      </c>
      <c r="C28" s="6" t="s">
        <v>63</v>
      </c>
      <c r="D28" s="6" t="s">
        <v>64</v>
      </c>
      <c r="E28" s="11" t="s">
        <v>16</v>
      </c>
      <c r="F28" s="11" t="s">
        <v>63</v>
      </c>
      <c r="G28" s="8">
        <v>62947.775280898873</v>
      </c>
      <c r="H28" s="9" t="s">
        <v>64</v>
      </c>
      <c r="I28" s="9" t="s">
        <v>16</v>
      </c>
      <c r="J28" s="10" t="s">
        <v>63</v>
      </c>
      <c r="L28" s="7" t="s">
        <v>12</v>
      </c>
    </row>
    <row r="29" spans="2:12" x14ac:dyDescent="0.35">
      <c r="B29" s="5" t="s">
        <v>65</v>
      </c>
      <c r="C29" s="6" t="s">
        <v>66</v>
      </c>
      <c r="D29" s="6" t="s">
        <v>67</v>
      </c>
      <c r="E29" s="11" t="s">
        <v>29</v>
      </c>
      <c r="F29" s="11" t="s">
        <v>68</v>
      </c>
      <c r="G29" s="8">
        <v>891.50561797752812</v>
      </c>
      <c r="H29" s="9" t="s">
        <v>67</v>
      </c>
      <c r="I29" s="9" t="s">
        <v>29</v>
      </c>
      <c r="J29" s="10" t="s">
        <v>68</v>
      </c>
      <c r="L29" s="7" t="s">
        <v>12</v>
      </c>
    </row>
    <row r="30" spans="2:12" x14ac:dyDescent="0.35">
      <c r="B30" s="5" t="s">
        <v>69</v>
      </c>
      <c r="C30" s="6" t="s">
        <v>66</v>
      </c>
      <c r="D30" s="6" t="s">
        <v>67</v>
      </c>
      <c r="E30" s="11" t="s">
        <v>16</v>
      </c>
      <c r="F30" s="11" t="s">
        <v>70</v>
      </c>
      <c r="G30" s="8">
        <v>1136.3033707865168</v>
      </c>
      <c r="H30" s="9" t="s">
        <v>67</v>
      </c>
      <c r="I30" s="9" t="s">
        <v>16</v>
      </c>
      <c r="J30" s="10" t="s">
        <v>70</v>
      </c>
      <c r="L30" s="7" t="s">
        <v>12</v>
      </c>
    </row>
    <row r="31" spans="2:12" x14ac:dyDescent="0.35">
      <c r="B31" s="5" t="s">
        <v>71</v>
      </c>
      <c r="C31" s="6" t="s">
        <v>72</v>
      </c>
      <c r="D31" s="6" t="s">
        <v>73</v>
      </c>
      <c r="E31" s="11" t="s">
        <v>16</v>
      </c>
      <c r="F31" s="11" t="s">
        <v>72</v>
      </c>
      <c r="G31" s="8">
        <v>33763.584269662919</v>
      </c>
      <c r="H31" s="9" t="s">
        <v>73</v>
      </c>
      <c r="I31" s="9" t="s">
        <v>16</v>
      </c>
      <c r="J31" s="10" t="s">
        <v>72</v>
      </c>
      <c r="L31" s="7" t="s">
        <v>12</v>
      </c>
    </row>
    <row r="32" spans="2:12" x14ac:dyDescent="0.35">
      <c r="B32" s="5" t="s">
        <v>74</v>
      </c>
      <c r="C32" s="6" t="s">
        <v>75</v>
      </c>
      <c r="D32" s="6" t="s">
        <v>76</v>
      </c>
      <c r="E32" s="11" t="s">
        <v>29</v>
      </c>
      <c r="F32" s="11" t="s">
        <v>77</v>
      </c>
      <c r="G32" s="8">
        <v>1009.9213483146068</v>
      </c>
      <c r="H32" s="9" t="s">
        <v>76</v>
      </c>
      <c r="I32" s="9" t="s">
        <v>29</v>
      </c>
      <c r="J32" s="10" t="s">
        <v>77</v>
      </c>
      <c r="L32" s="7" t="s">
        <v>12</v>
      </c>
    </row>
    <row r="33" spans="2:12" x14ac:dyDescent="0.35">
      <c r="B33" s="5" t="s">
        <v>78</v>
      </c>
      <c r="C33" s="6" t="s">
        <v>75</v>
      </c>
      <c r="D33" s="6" t="s">
        <v>76</v>
      </c>
      <c r="E33" s="11" t="s">
        <v>16</v>
      </c>
      <c r="F33" s="11" t="s">
        <v>79</v>
      </c>
      <c r="G33" s="8">
        <v>1303.685393258427</v>
      </c>
      <c r="H33" s="9" t="s">
        <v>76</v>
      </c>
      <c r="I33" s="9" t="s">
        <v>16</v>
      </c>
      <c r="J33" s="10" t="s">
        <v>79</v>
      </c>
      <c r="L33" s="7" t="s">
        <v>12</v>
      </c>
    </row>
    <row r="34" spans="2:12" x14ac:dyDescent="0.35">
      <c r="B34" s="5" t="s">
        <v>80</v>
      </c>
      <c r="C34" s="6" t="s">
        <v>81</v>
      </c>
      <c r="D34" s="6" t="s">
        <v>82</v>
      </c>
      <c r="E34" s="11" t="s">
        <v>29</v>
      </c>
      <c r="F34" s="11" t="s">
        <v>83</v>
      </c>
      <c r="G34" s="8">
        <v>1009.9213483146068</v>
      </c>
      <c r="H34" s="9" t="s">
        <v>82</v>
      </c>
      <c r="I34" s="9" t="s">
        <v>29</v>
      </c>
      <c r="J34" s="10" t="s">
        <v>83</v>
      </c>
      <c r="L34" s="7" t="s">
        <v>12</v>
      </c>
    </row>
    <row r="35" spans="2:12" x14ac:dyDescent="0.35">
      <c r="B35" s="5" t="s">
        <v>84</v>
      </c>
      <c r="C35" s="6" t="s">
        <v>81</v>
      </c>
      <c r="D35" s="6" t="s">
        <v>82</v>
      </c>
      <c r="E35" s="11" t="s">
        <v>16</v>
      </c>
      <c r="F35" s="11" t="s">
        <v>85</v>
      </c>
      <c r="G35" s="8">
        <v>1303.685393258427</v>
      </c>
      <c r="H35" s="9" t="s">
        <v>82</v>
      </c>
      <c r="I35" s="9" t="s">
        <v>16</v>
      </c>
      <c r="J35" s="10" t="s">
        <v>85</v>
      </c>
      <c r="L35" s="7" t="s">
        <v>12</v>
      </c>
    </row>
    <row r="36" spans="2:12" x14ac:dyDescent="0.35">
      <c r="B36" s="5" t="s">
        <v>86</v>
      </c>
      <c r="C36" s="6" t="s">
        <v>87</v>
      </c>
      <c r="D36" s="6" t="s">
        <v>88</v>
      </c>
      <c r="E36" s="11" t="s">
        <v>29</v>
      </c>
      <c r="F36" s="11" t="s">
        <v>89</v>
      </c>
      <c r="G36" s="8">
        <v>302.85393258426967</v>
      </c>
      <c r="H36" s="9" t="s">
        <v>88</v>
      </c>
      <c r="I36" s="9" t="s">
        <v>29</v>
      </c>
      <c r="J36" s="10" t="s">
        <v>89</v>
      </c>
      <c r="L36" s="7" t="s">
        <v>12</v>
      </c>
    </row>
    <row r="37" spans="2:12" x14ac:dyDescent="0.35">
      <c r="B37" s="5" t="s">
        <v>90</v>
      </c>
      <c r="C37" s="6" t="s">
        <v>87</v>
      </c>
      <c r="D37" s="6" t="s">
        <v>88</v>
      </c>
      <c r="E37" s="11" t="s">
        <v>16</v>
      </c>
      <c r="F37" s="11" t="s">
        <v>91</v>
      </c>
      <c r="G37" s="8">
        <v>387.12359550561797</v>
      </c>
      <c r="H37" s="9" t="s">
        <v>88</v>
      </c>
      <c r="I37" s="9" t="s">
        <v>16</v>
      </c>
      <c r="J37" s="10" t="s">
        <v>91</v>
      </c>
      <c r="L37" s="7" t="s">
        <v>12</v>
      </c>
    </row>
    <row r="38" spans="2:12" x14ac:dyDescent="0.35">
      <c r="B38" s="5" t="s">
        <v>92</v>
      </c>
      <c r="C38" s="6" t="s">
        <v>93</v>
      </c>
      <c r="D38" s="6" t="s">
        <v>94</v>
      </c>
      <c r="E38" s="11" t="s">
        <v>11</v>
      </c>
      <c r="F38" s="11" t="s">
        <v>93</v>
      </c>
      <c r="G38" s="8">
        <v>2482.1123595505619</v>
      </c>
      <c r="H38" s="9" t="s">
        <v>94</v>
      </c>
      <c r="I38" s="9" t="s">
        <v>11</v>
      </c>
      <c r="J38" s="10" t="s">
        <v>93</v>
      </c>
      <c r="L38" s="7" t="s">
        <v>12</v>
      </c>
    </row>
    <row r="39" spans="2:12" x14ac:dyDescent="0.35">
      <c r="B39" s="5" t="s">
        <v>95</v>
      </c>
      <c r="C39" s="6" t="s">
        <v>96</v>
      </c>
      <c r="D39" s="6" t="s">
        <v>97</v>
      </c>
      <c r="E39" s="11" t="s">
        <v>11</v>
      </c>
      <c r="F39" s="11" t="s">
        <v>96</v>
      </c>
      <c r="G39" s="8">
        <v>2482.1123595505619</v>
      </c>
      <c r="H39" s="9" t="s">
        <v>97</v>
      </c>
      <c r="I39" s="9" t="s">
        <v>11</v>
      </c>
      <c r="J39" s="10" t="s">
        <v>96</v>
      </c>
      <c r="L39" s="7" t="s">
        <v>12</v>
      </c>
    </row>
    <row r="40" spans="2:12" x14ac:dyDescent="0.35">
      <c r="B40" s="5" t="s">
        <v>98</v>
      </c>
      <c r="C40" s="6" t="s">
        <v>99</v>
      </c>
      <c r="D40" s="6" t="s">
        <v>100</v>
      </c>
      <c r="E40" s="11" t="s">
        <v>16</v>
      </c>
      <c r="F40" s="11" t="s">
        <v>101</v>
      </c>
      <c r="G40" s="8">
        <v>412.16853932584269</v>
      </c>
      <c r="H40" s="9" t="s">
        <v>100</v>
      </c>
      <c r="I40" s="9" t="s">
        <v>16</v>
      </c>
      <c r="J40" s="10" t="s">
        <v>101</v>
      </c>
      <c r="L40" s="7" t="s">
        <v>12</v>
      </c>
    </row>
    <row r="41" spans="2:12" x14ac:dyDescent="0.35">
      <c r="B41" s="5" t="s">
        <v>102</v>
      </c>
      <c r="C41" s="6" t="s">
        <v>103</v>
      </c>
      <c r="D41" s="6" t="s">
        <v>104</v>
      </c>
      <c r="E41" s="11" t="s">
        <v>16</v>
      </c>
      <c r="F41" s="11" t="s">
        <v>105</v>
      </c>
      <c r="G41" s="8">
        <v>412.16853932584269</v>
      </c>
      <c r="H41" s="9" t="s">
        <v>104</v>
      </c>
      <c r="I41" s="9" t="s">
        <v>16</v>
      </c>
      <c r="J41" s="10" t="s">
        <v>105</v>
      </c>
      <c r="L41" s="7" t="s">
        <v>12</v>
      </c>
    </row>
    <row r="42" spans="2:12" x14ac:dyDescent="0.35">
      <c r="B42" s="5" t="s">
        <v>158</v>
      </c>
      <c r="C42" s="6" t="s">
        <v>99</v>
      </c>
      <c r="D42" s="6" t="s">
        <v>100</v>
      </c>
      <c r="E42" s="11" t="s">
        <v>36</v>
      </c>
      <c r="F42" s="11" t="s">
        <v>161</v>
      </c>
      <c r="G42" s="8">
        <v>1573.5280898876406</v>
      </c>
      <c r="H42" s="9" t="s">
        <v>100</v>
      </c>
      <c r="I42" s="9" t="s">
        <v>36</v>
      </c>
      <c r="J42" s="10" t="s">
        <v>161</v>
      </c>
      <c r="L42" s="7" t="s">
        <v>12</v>
      </c>
    </row>
    <row r="43" spans="2:12" x14ac:dyDescent="0.35">
      <c r="B43" s="5" t="s">
        <v>899</v>
      </c>
      <c r="C43" s="6" t="s">
        <v>896</v>
      </c>
      <c r="D43" s="6" t="s">
        <v>897</v>
      </c>
      <c r="E43" s="11" t="s">
        <v>29</v>
      </c>
      <c r="F43" s="11" t="s">
        <v>900</v>
      </c>
      <c r="G43" s="8">
        <v>1581.4831460674156</v>
      </c>
      <c r="H43" s="9" t="s">
        <v>897</v>
      </c>
      <c r="I43" s="9" t="s">
        <v>29</v>
      </c>
      <c r="J43" s="10" t="s">
        <v>900</v>
      </c>
      <c r="L43" s="7" t="s">
        <v>12</v>
      </c>
    </row>
    <row r="44" spans="2:12" x14ac:dyDescent="0.35">
      <c r="B44" s="5" t="s">
        <v>901</v>
      </c>
      <c r="C44" s="6" t="s">
        <v>896</v>
      </c>
      <c r="D44" s="6" t="s">
        <v>897</v>
      </c>
      <c r="E44" s="11" t="s">
        <v>11</v>
      </c>
      <c r="F44" s="11" t="s">
        <v>903</v>
      </c>
      <c r="G44" s="8">
        <v>1581.4831460674156</v>
      </c>
      <c r="H44" s="9" t="s">
        <v>897</v>
      </c>
      <c r="I44" s="9" t="s">
        <v>11</v>
      </c>
      <c r="J44" s="10" t="s">
        <v>903</v>
      </c>
      <c r="L44" s="7" t="s">
        <v>12</v>
      </c>
    </row>
    <row r="45" spans="2:12" x14ac:dyDescent="0.35">
      <c r="B45" s="5" t="s">
        <v>902</v>
      </c>
      <c r="C45" s="6" t="s">
        <v>103</v>
      </c>
      <c r="D45" s="6" t="s">
        <v>104</v>
      </c>
      <c r="E45" s="11" t="s">
        <v>36</v>
      </c>
      <c r="F45" s="11" t="s">
        <v>162</v>
      </c>
      <c r="G45" s="8">
        <v>1573.5280898876406</v>
      </c>
      <c r="H45" s="9" t="s">
        <v>104</v>
      </c>
      <c r="I45" s="9" t="s">
        <v>36</v>
      </c>
      <c r="J45" s="10" t="s">
        <v>162</v>
      </c>
      <c r="L45" s="7" t="s">
        <v>12</v>
      </c>
    </row>
    <row r="46" spans="2:12" x14ac:dyDescent="0.35">
      <c r="B46" s="5" t="s">
        <v>1307</v>
      </c>
      <c r="C46" s="6" t="s">
        <v>1308</v>
      </c>
      <c r="D46" s="6" t="s">
        <v>1309</v>
      </c>
      <c r="E46" s="11" t="s">
        <v>16</v>
      </c>
      <c r="F46" s="11" t="s">
        <v>1308</v>
      </c>
      <c r="G46" s="48">
        <v>2482.1123595505619</v>
      </c>
      <c r="H46" s="9" t="s">
        <v>1309</v>
      </c>
      <c r="I46" s="9" t="s">
        <v>16</v>
      </c>
      <c r="J46" s="10" t="s">
        <v>1308</v>
      </c>
      <c r="L46" s="7" t="s">
        <v>12</v>
      </c>
    </row>
    <row r="47" spans="2:12" x14ac:dyDescent="0.35">
      <c r="B47" s="5" t="s">
        <v>2662</v>
      </c>
      <c r="C47" s="6" t="s">
        <v>2694</v>
      </c>
      <c r="D47" s="6" t="s">
        <v>2678</v>
      </c>
      <c r="E47" s="11" t="s">
        <v>16</v>
      </c>
      <c r="F47" s="11" t="s">
        <v>2694</v>
      </c>
      <c r="G47" s="48">
        <v>1598.3033707865168</v>
      </c>
      <c r="H47" s="9" t="s">
        <v>2678</v>
      </c>
      <c r="I47" s="9" t="s">
        <v>16</v>
      </c>
      <c r="J47" s="10" t="s">
        <v>2694</v>
      </c>
      <c r="L47" s="7" t="s">
        <v>12</v>
      </c>
    </row>
    <row r="48" spans="2:12" x14ac:dyDescent="0.35">
      <c r="B48" s="5" t="s">
        <v>2663</v>
      </c>
      <c r="C48" s="6" t="s">
        <v>2695</v>
      </c>
      <c r="D48" s="6" t="s">
        <v>2679</v>
      </c>
      <c r="E48" s="11" t="s">
        <v>16</v>
      </c>
      <c r="F48" s="11" t="s">
        <v>2695</v>
      </c>
      <c r="G48" s="48">
        <v>1598.3033707865168</v>
      </c>
      <c r="H48" s="9" t="s">
        <v>2679</v>
      </c>
      <c r="I48" s="9" t="s">
        <v>16</v>
      </c>
      <c r="J48" s="10" t="s">
        <v>2695</v>
      </c>
      <c r="L48" s="7" t="s">
        <v>12</v>
      </c>
    </row>
    <row r="49" spans="2:12" x14ac:dyDescent="0.35">
      <c r="B49" s="5" t="s">
        <v>2664</v>
      </c>
      <c r="C49" s="6" t="s">
        <v>2696</v>
      </c>
      <c r="D49" s="6" t="s">
        <v>2680</v>
      </c>
      <c r="E49" s="11" t="s">
        <v>11</v>
      </c>
      <c r="F49" s="11" t="s">
        <v>2696</v>
      </c>
      <c r="G49" s="48">
        <v>1598.3033707865168</v>
      </c>
      <c r="H49" s="9" t="s">
        <v>2680</v>
      </c>
      <c r="I49" s="9" t="s">
        <v>11</v>
      </c>
      <c r="J49" s="10" t="s">
        <v>2696</v>
      </c>
      <c r="L49" s="7" t="s">
        <v>12</v>
      </c>
    </row>
    <row r="50" spans="2:12" x14ac:dyDescent="0.35">
      <c r="B50" s="5" t="s">
        <v>2665</v>
      </c>
      <c r="C50" s="6" t="s">
        <v>2697</v>
      </c>
      <c r="D50" s="6" t="s">
        <v>2681</v>
      </c>
      <c r="E50" s="11" t="s">
        <v>16</v>
      </c>
      <c r="F50" s="11" t="s">
        <v>2697</v>
      </c>
      <c r="G50" s="48">
        <v>5681.5393258426966</v>
      </c>
      <c r="H50" s="9" t="s">
        <v>2681</v>
      </c>
      <c r="I50" s="9" t="s">
        <v>16</v>
      </c>
      <c r="J50" s="10" t="s">
        <v>2697</v>
      </c>
      <c r="L50" s="7" t="s">
        <v>12</v>
      </c>
    </row>
    <row r="51" spans="2:12" x14ac:dyDescent="0.35">
      <c r="B51" s="5" t="s">
        <v>2666</v>
      </c>
      <c r="C51" s="6" t="s">
        <v>2698</v>
      </c>
      <c r="D51" s="6" t="s">
        <v>2682</v>
      </c>
      <c r="E51" s="11" t="s">
        <v>16</v>
      </c>
      <c r="F51" s="11" t="s">
        <v>2698</v>
      </c>
      <c r="G51" s="48">
        <v>4166.0786516853932</v>
      </c>
      <c r="H51" s="9" t="s">
        <v>2682</v>
      </c>
      <c r="I51" s="9" t="s">
        <v>16</v>
      </c>
      <c r="J51" s="10" t="s">
        <v>2698</v>
      </c>
      <c r="L51" s="7" t="s">
        <v>12</v>
      </c>
    </row>
    <row r="52" spans="2:12" x14ac:dyDescent="0.35">
      <c r="B52" s="5" t="s">
        <v>2667</v>
      </c>
      <c r="C52" s="6" t="s">
        <v>2699</v>
      </c>
      <c r="D52" s="6" t="s">
        <v>2683</v>
      </c>
      <c r="E52" s="11" t="s">
        <v>11</v>
      </c>
      <c r="F52" s="11" t="s">
        <v>2699</v>
      </c>
      <c r="G52" s="48">
        <v>4166.0786516853932</v>
      </c>
      <c r="H52" s="9" t="s">
        <v>2683</v>
      </c>
      <c r="I52" s="9" t="s">
        <v>11</v>
      </c>
      <c r="J52" s="10" t="s">
        <v>2699</v>
      </c>
      <c r="L52" s="7" t="s">
        <v>12</v>
      </c>
    </row>
    <row r="53" spans="2:12" x14ac:dyDescent="0.35">
      <c r="B53" s="5" t="s">
        <v>2668</v>
      </c>
      <c r="C53" s="6" t="s">
        <v>2700</v>
      </c>
      <c r="D53" s="6" t="s">
        <v>2684</v>
      </c>
      <c r="E53" s="11" t="s">
        <v>11</v>
      </c>
      <c r="F53" s="11" t="s">
        <v>2700</v>
      </c>
      <c r="G53" s="48">
        <v>1598.3033707865168</v>
      </c>
      <c r="H53" s="9" t="s">
        <v>2684</v>
      </c>
      <c r="I53" s="9" t="s">
        <v>11</v>
      </c>
      <c r="J53" s="10" t="s">
        <v>2700</v>
      </c>
      <c r="L53" s="7" t="s">
        <v>12</v>
      </c>
    </row>
    <row r="54" spans="2:12" x14ac:dyDescent="0.35">
      <c r="B54" s="5" t="s">
        <v>2669</v>
      </c>
      <c r="C54" s="6" t="s">
        <v>2701</v>
      </c>
      <c r="D54" s="6" t="s">
        <v>2685</v>
      </c>
      <c r="E54" s="11" t="s">
        <v>11</v>
      </c>
      <c r="F54" s="11" t="s">
        <v>2701</v>
      </c>
      <c r="G54" s="48">
        <v>1598.3033707865168</v>
      </c>
      <c r="H54" s="9" t="s">
        <v>2685</v>
      </c>
      <c r="I54" s="9" t="s">
        <v>11</v>
      </c>
      <c r="J54" s="10" t="s">
        <v>2701</v>
      </c>
      <c r="L54" s="7" t="s">
        <v>12</v>
      </c>
    </row>
    <row r="55" spans="2:12" x14ac:dyDescent="0.35">
      <c r="B55" s="5" t="s">
        <v>2670</v>
      </c>
      <c r="C55" s="6" t="s">
        <v>2702</v>
      </c>
      <c r="D55" s="6" t="s">
        <v>2686</v>
      </c>
      <c r="E55" s="11" t="s">
        <v>11</v>
      </c>
      <c r="F55" s="11" t="s">
        <v>2702</v>
      </c>
      <c r="G55" s="48">
        <v>1598.3033707865168</v>
      </c>
      <c r="H55" s="9" t="s">
        <v>2686</v>
      </c>
      <c r="I55" s="9" t="s">
        <v>11</v>
      </c>
      <c r="J55" s="10" t="s">
        <v>2702</v>
      </c>
      <c r="L55" s="7" t="s">
        <v>12</v>
      </c>
    </row>
    <row r="56" spans="2:12" x14ac:dyDescent="0.35">
      <c r="B56" s="5" t="s">
        <v>2671</v>
      </c>
      <c r="C56" s="6" t="s">
        <v>2703</v>
      </c>
      <c r="D56" s="6" t="s">
        <v>2687</v>
      </c>
      <c r="E56" s="11" t="s">
        <v>16</v>
      </c>
      <c r="F56" s="11" t="s">
        <v>2703</v>
      </c>
      <c r="G56" s="48">
        <v>1598.3033707865168</v>
      </c>
      <c r="H56" s="9" t="s">
        <v>2687</v>
      </c>
      <c r="I56" s="9" t="s">
        <v>16</v>
      </c>
      <c r="J56" s="10" t="s">
        <v>2703</v>
      </c>
      <c r="L56" s="7" t="s">
        <v>12</v>
      </c>
    </row>
    <row r="57" spans="2:12" x14ac:dyDescent="0.35">
      <c r="B57" s="5" t="s">
        <v>2672</v>
      </c>
      <c r="C57" s="6" t="s">
        <v>2704</v>
      </c>
      <c r="D57" s="6" t="s">
        <v>2688</v>
      </c>
      <c r="E57" s="11" t="s">
        <v>11</v>
      </c>
      <c r="F57" s="11" t="s">
        <v>2704</v>
      </c>
      <c r="G57" s="48">
        <v>9511.7415730337088</v>
      </c>
      <c r="H57" s="9" t="s">
        <v>2688</v>
      </c>
      <c r="I57" s="9" t="s">
        <v>11</v>
      </c>
      <c r="J57" s="10" t="s">
        <v>2704</v>
      </c>
      <c r="L57" s="7" t="s">
        <v>12</v>
      </c>
    </row>
    <row r="58" spans="2:12" x14ac:dyDescent="0.35">
      <c r="B58" s="5" t="s">
        <v>2673</v>
      </c>
      <c r="C58" s="6" t="s">
        <v>2705</v>
      </c>
      <c r="D58" s="6" t="s">
        <v>2689</v>
      </c>
      <c r="E58" s="11" t="s">
        <v>11</v>
      </c>
      <c r="F58" s="11" t="s">
        <v>2705</v>
      </c>
      <c r="G58" s="48">
        <v>5723.6629213483147</v>
      </c>
      <c r="H58" s="9" t="s">
        <v>2689</v>
      </c>
      <c r="I58" s="9" t="s">
        <v>11</v>
      </c>
      <c r="J58" s="10" t="s">
        <v>2705</v>
      </c>
      <c r="L58" s="7" t="s">
        <v>12</v>
      </c>
    </row>
    <row r="59" spans="2:12" x14ac:dyDescent="0.35">
      <c r="B59" s="5" t="s">
        <v>2674</v>
      </c>
      <c r="C59" s="6" t="s">
        <v>2706</v>
      </c>
      <c r="D59" s="6" t="s">
        <v>2690</v>
      </c>
      <c r="E59" s="11" t="s">
        <v>16</v>
      </c>
      <c r="F59" s="11" t="s">
        <v>2706</v>
      </c>
      <c r="G59" s="48">
        <v>4882.2471910112354</v>
      </c>
      <c r="H59" s="9" t="s">
        <v>2690</v>
      </c>
      <c r="I59" s="9" t="s">
        <v>16</v>
      </c>
      <c r="J59" s="10" t="s">
        <v>2706</v>
      </c>
      <c r="L59" s="7" t="s">
        <v>12</v>
      </c>
    </row>
    <row r="60" spans="2:12" x14ac:dyDescent="0.35">
      <c r="B60" s="5" t="s">
        <v>2675</v>
      </c>
      <c r="C60" s="6" t="s">
        <v>2707</v>
      </c>
      <c r="D60" s="6" t="s">
        <v>2691</v>
      </c>
      <c r="E60" s="11" t="s">
        <v>16</v>
      </c>
      <c r="F60" s="11" t="s">
        <v>2707</v>
      </c>
      <c r="G60" s="48">
        <v>2608.4943820224717</v>
      </c>
      <c r="H60" s="9" t="s">
        <v>2691</v>
      </c>
      <c r="I60" s="9" t="s">
        <v>16</v>
      </c>
      <c r="J60" s="10" t="s">
        <v>2707</v>
      </c>
      <c r="L60" s="7" t="s">
        <v>12</v>
      </c>
    </row>
    <row r="61" spans="2:12" x14ac:dyDescent="0.35">
      <c r="B61" s="5" t="s">
        <v>2676</v>
      </c>
      <c r="C61" s="6" t="s">
        <v>2708</v>
      </c>
      <c r="D61" s="6" t="s">
        <v>2692</v>
      </c>
      <c r="E61" s="11" t="s">
        <v>16</v>
      </c>
      <c r="F61" s="11" t="s">
        <v>2708</v>
      </c>
      <c r="G61" s="48">
        <v>1598.3033707865168</v>
      </c>
      <c r="H61" s="9" t="s">
        <v>2692</v>
      </c>
      <c r="I61" s="9" t="s">
        <v>16</v>
      </c>
      <c r="J61" s="10" t="s">
        <v>2708</v>
      </c>
      <c r="L61" s="7" t="s">
        <v>12</v>
      </c>
    </row>
    <row r="62" spans="2:12" x14ac:dyDescent="0.35">
      <c r="B62" s="5" t="s">
        <v>2677</v>
      </c>
      <c r="C62" s="6" t="s">
        <v>2709</v>
      </c>
      <c r="D62" s="6" t="s">
        <v>2693</v>
      </c>
      <c r="E62" s="11" t="s">
        <v>11</v>
      </c>
      <c r="F62" s="11" t="s">
        <v>2709</v>
      </c>
      <c r="G62" s="48">
        <v>1598.3033707865168</v>
      </c>
      <c r="H62" s="9" t="s">
        <v>2693</v>
      </c>
      <c r="I62" s="9" t="s">
        <v>11</v>
      </c>
      <c r="J62" s="10" t="s">
        <v>2709</v>
      </c>
      <c r="L62" s="7" t="s">
        <v>12</v>
      </c>
    </row>
    <row r="63" spans="2:12" x14ac:dyDescent="0.35">
      <c r="B63" s="5" t="s">
        <v>2799</v>
      </c>
      <c r="C63" s="6" t="s">
        <v>2800</v>
      </c>
      <c r="D63" s="6" t="s">
        <v>2801</v>
      </c>
      <c r="E63" s="11" t="s">
        <v>106</v>
      </c>
      <c r="F63" s="11" t="s">
        <v>2802</v>
      </c>
      <c r="G63" s="48">
        <v>25909.617977528091</v>
      </c>
      <c r="H63" s="66"/>
      <c r="I63" s="10"/>
      <c r="J63" s="10"/>
      <c r="L63" s="7" t="s">
        <v>12</v>
      </c>
    </row>
    <row r="64" spans="2:12" x14ac:dyDescent="0.35">
      <c r="B64" s="5" t="s">
        <v>2803</v>
      </c>
      <c r="C64" s="6" t="s">
        <v>2800</v>
      </c>
      <c r="D64" s="6" t="s">
        <v>2801</v>
      </c>
      <c r="E64" s="11" t="s">
        <v>107</v>
      </c>
      <c r="F64" s="11" t="s">
        <v>2804</v>
      </c>
      <c r="G64" s="48">
        <v>6472.8539325842694</v>
      </c>
      <c r="H64" s="66"/>
      <c r="I64" s="10"/>
      <c r="J64" s="10"/>
      <c r="L64" s="7" t="s">
        <v>12</v>
      </c>
    </row>
    <row r="65" spans="2:12" x14ac:dyDescent="0.35">
      <c r="B65" s="5" t="s">
        <v>2805</v>
      </c>
      <c r="C65" s="6" t="s">
        <v>2806</v>
      </c>
      <c r="D65" s="6" t="s">
        <v>2807</v>
      </c>
      <c r="E65" s="11" t="s">
        <v>11</v>
      </c>
      <c r="F65" s="11" t="s">
        <v>2808</v>
      </c>
      <c r="G65" s="48">
        <v>4493.9887640449442</v>
      </c>
      <c r="H65" s="66"/>
      <c r="I65" s="10"/>
      <c r="J65" s="10"/>
      <c r="L65" s="7" t="s">
        <v>12</v>
      </c>
    </row>
    <row r="66" spans="2:12" x14ac:dyDescent="0.35">
      <c r="B66" s="5" t="s">
        <v>2809</v>
      </c>
      <c r="C66" s="6" t="s">
        <v>2806</v>
      </c>
      <c r="D66" s="6" t="s">
        <v>2807</v>
      </c>
      <c r="E66" s="11" t="s">
        <v>108</v>
      </c>
      <c r="F66" s="11" t="s">
        <v>2810</v>
      </c>
      <c r="G66" s="48">
        <v>1127.2022471910113</v>
      </c>
      <c r="H66" s="66"/>
      <c r="I66" s="10"/>
      <c r="J66" s="10"/>
      <c r="L66" s="7" t="s">
        <v>12</v>
      </c>
    </row>
    <row r="67" spans="2:12" x14ac:dyDescent="0.35">
      <c r="B67" s="5" t="s">
        <v>2811</v>
      </c>
      <c r="C67" s="6" t="s">
        <v>2812</v>
      </c>
      <c r="D67" s="6" t="s">
        <v>2813</v>
      </c>
      <c r="E67" s="11" t="s">
        <v>16</v>
      </c>
      <c r="F67" s="11" t="s">
        <v>2812</v>
      </c>
      <c r="G67" s="48">
        <v>2482.1123595505619</v>
      </c>
      <c r="H67" s="66"/>
      <c r="I67" s="10"/>
      <c r="J67" s="10"/>
      <c r="L67" s="7" t="s">
        <v>12</v>
      </c>
    </row>
    <row r="68" spans="2:12" x14ac:dyDescent="0.35">
      <c r="B68" s="5" t="s">
        <v>2814</v>
      </c>
      <c r="C68" s="6" t="s">
        <v>2815</v>
      </c>
      <c r="D68" s="6" t="s">
        <v>2816</v>
      </c>
      <c r="E68" s="11" t="s">
        <v>16</v>
      </c>
      <c r="F68" s="11" t="s">
        <v>2815</v>
      </c>
      <c r="G68" s="48">
        <v>2482.1123595505619</v>
      </c>
      <c r="H68" s="66"/>
      <c r="I68" s="10"/>
      <c r="J68" s="10"/>
      <c r="L68" s="7" t="s">
        <v>12</v>
      </c>
    </row>
    <row r="69" spans="2:12" x14ac:dyDescent="0.35">
      <c r="B69" s="5" t="s">
        <v>2817</v>
      </c>
      <c r="C69" s="6" t="s">
        <v>2818</v>
      </c>
      <c r="D69" s="6" t="s">
        <v>2819</v>
      </c>
      <c r="E69" s="11" t="s">
        <v>11</v>
      </c>
      <c r="F69" s="11" t="s">
        <v>2818</v>
      </c>
      <c r="G69" s="48">
        <v>2482.1123595505619</v>
      </c>
      <c r="H69" s="66"/>
      <c r="I69" s="10"/>
      <c r="J69" s="10"/>
      <c r="L69" s="7" t="s">
        <v>12</v>
      </c>
    </row>
    <row r="70" spans="2:12" x14ac:dyDescent="0.35">
      <c r="B70" s="5" t="s">
        <v>2820</v>
      </c>
      <c r="C70" s="6" t="s">
        <v>2821</v>
      </c>
      <c r="D70" s="6" t="s">
        <v>2822</v>
      </c>
      <c r="E70" s="11" t="s">
        <v>11</v>
      </c>
      <c r="F70" s="11" t="s">
        <v>2823</v>
      </c>
      <c r="G70" s="48">
        <v>147043.61797752811</v>
      </c>
      <c r="H70" s="66"/>
      <c r="I70" s="10"/>
      <c r="J70" s="10"/>
      <c r="L70" s="7" t="s">
        <v>12</v>
      </c>
    </row>
    <row r="71" spans="2:12" x14ac:dyDescent="0.35">
      <c r="B71" s="5" t="s">
        <v>2824</v>
      </c>
      <c r="C71" s="6" t="s">
        <v>2825</v>
      </c>
      <c r="D71" s="6" t="s">
        <v>2826</v>
      </c>
      <c r="E71" s="11" t="s">
        <v>33</v>
      </c>
      <c r="F71" s="11" t="s">
        <v>2827</v>
      </c>
      <c r="G71" s="48">
        <v>415.58426966292137</v>
      </c>
      <c r="H71" s="66"/>
      <c r="I71" s="10"/>
      <c r="J71" s="10"/>
      <c r="L71" s="7" t="s">
        <v>12</v>
      </c>
    </row>
    <row r="72" spans="2:12" x14ac:dyDescent="0.35">
      <c r="B72" s="5" t="s">
        <v>2828</v>
      </c>
      <c r="C72" s="6" t="s">
        <v>2825</v>
      </c>
      <c r="D72" s="6" t="s">
        <v>2826</v>
      </c>
      <c r="E72" s="11" t="s">
        <v>106</v>
      </c>
      <c r="F72" s="11" t="s">
        <v>2829</v>
      </c>
      <c r="G72" s="48">
        <v>536.28089887640454</v>
      </c>
      <c r="H72" s="66"/>
      <c r="I72" s="10"/>
      <c r="J72" s="10"/>
      <c r="L72" s="7" t="s">
        <v>12</v>
      </c>
    </row>
    <row r="73" spans="2:12" x14ac:dyDescent="0.35">
      <c r="B73" s="5" t="s">
        <v>2830</v>
      </c>
      <c r="C73" s="6" t="s">
        <v>2831</v>
      </c>
      <c r="D73" s="6" t="s">
        <v>2832</v>
      </c>
      <c r="E73" s="11" t="s">
        <v>11</v>
      </c>
      <c r="F73" s="11" t="s">
        <v>2833</v>
      </c>
      <c r="G73" s="48">
        <v>1464.2134831460676</v>
      </c>
      <c r="H73" s="66"/>
      <c r="I73" s="10"/>
      <c r="J73" s="10"/>
      <c r="L73" s="7" t="s">
        <v>12</v>
      </c>
    </row>
    <row r="74" spans="2:12" x14ac:dyDescent="0.35">
      <c r="B74" s="5" t="s">
        <v>2834</v>
      </c>
      <c r="C74" s="6" t="s">
        <v>2831</v>
      </c>
      <c r="D74" s="6" t="s">
        <v>2832</v>
      </c>
      <c r="E74" s="11" t="s">
        <v>36</v>
      </c>
      <c r="F74" s="11" t="s">
        <v>2835</v>
      </c>
      <c r="G74" s="48">
        <v>1464.2134831460676</v>
      </c>
      <c r="H74" s="66"/>
      <c r="I74" s="10"/>
      <c r="J74" s="10"/>
      <c r="L74" s="7" t="s">
        <v>12</v>
      </c>
    </row>
    <row r="75" spans="2:12" x14ac:dyDescent="0.35">
      <c r="B75" s="5" t="s">
        <v>2836</v>
      </c>
      <c r="C75" s="6" t="s">
        <v>2837</v>
      </c>
      <c r="D75" s="6" t="s">
        <v>2838</v>
      </c>
      <c r="E75" s="11" t="s">
        <v>16</v>
      </c>
      <c r="F75" s="11" t="s">
        <v>2839</v>
      </c>
      <c r="G75" s="48">
        <v>425.82022471910113</v>
      </c>
      <c r="H75" s="66"/>
      <c r="I75" s="10"/>
      <c r="J75" s="10"/>
      <c r="L75" s="7" t="s">
        <v>12</v>
      </c>
    </row>
    <row r="76" spans="2:12" x14ac:dyDescent="0.35">
      <c r="B76" s="5" t="s">
        <v>2840</v>
      </c>
      <c r="C76" s="6" t="s">
        <v>2837</v>
      </c>
      <c r="D76" s="6" t="s">
        <v>2838</v>
      </c>
      <c r="E76" s="11" t="s">
        <v>33</v>
      </c>
      <c r="F76" s="11" t="s">
        <v>2841</v>
      </c>
      <c r="G76" s="48">
        <v>332.46067415730334</v>
      </c>
      <c r="H76" s="66"/>
      <c r="I76" s="10"/>
      <c r="J76" s="10"/>
      <c r="L76" s="7" t="s">
        <v>12</v>
      </c>
    </row>
    <row r="77" spans="2:12" x14ac:dyDescent="0.35">
      <c r="B77" s="5" t="s">
        <v>2842</v>
      </c>
      <c r="C77" s="6" t="s">
        <v>2843</v>
      </c>
      <c r="D77" s="6" t="s">
        <v>2844</v>
      </c>
      <c r="E77" s="11" t="s">
        <v>11</v>
      </c>
      <c r="F77" s="11" t="s">
        <v>2845</v>
      </c>
      <c r="G77" s="48">
        <v>56987.280898876401</v>
      </c>
      <c r="H77" s="66"/>
      <c r="I77" s="10"/>
      <c r="J77" s="10"/>
      <c r="L77" s="7" t="s">
        <v>12</v>
      </c>
    </row>
    <row r="78" spans="2:12" x14ac:dyDescent="0.35">
      <c r="B78" s="5" t="s">
        <v>2846</v>
      </c>
      <c r="C78" s="6" t="s">
        <v>2843</v>
      </c>
      <c r="D78" s="6" t="s">
        <v>2844</v>
      </c>
      <c r="E78" s="11" t="s">
        <v>36</v>
      </c>
      <c r="F78" s="11" t="s">
        <v>2847</v>
      </c>
      <c r="G78" s="48">
        <v>7122.9887640449433</v>
      </c>
      <c r="H78" s="66"/>
      <c r="I78" s="10"/>
      <c r="J78" s="10"/>
      <c r="L78" s="7" t="s">
        <v>12</v>
      </c>
    </row>
    <row r="79" spans="2:12" x14ac:dyDescent="0.35">
      <c r="B79" s="5" t="s">
        <v>2848</v>
      </c>
      <c r="C79" s="6" t="s">
        <v>2849</v>
      </c>
      <c r="D79" s="6" t="s">
        <v>2850</v>
      </c>
      <c r="E79" s="11" t="s">
        <v>29</v>
      </c>
      <c r="F79" s="11" t="s">
        <v>2851</v>
      </c>
      <c r="G79" s="48">
        <v>9898.8539325842685</v>
      </c>
      <c r="H79" s="66"/>
      <c r="I79" s="10"/>
      <c r="J79" s="10"/>
      <c r="L79" s="7" t="s">
        <v>12</v>
      </c>
    </row>
    <row r="80" spans="2:12" x14ac:dyDescent="0.35">
      <c r="B80" s="5" t="s">
        <v>2852</v>
      </c>
      <c r="C80" s="6" t="s">
        <v>2849</v>
      </c>
      <c r="D80" s="6" t="s">
        <v>2850</v>
      </c>
      <c r="E80" s="11" t="s">
        <v>106</v>
      </c>
      <c r="F80" s="11" t="s">
        <v>2853</v>
      </c>
      <c r="G80" s="48">
        <v>1239.9213483146068</v>
      </c>
      <c r="H80" s="66"/>
      <c r="I80" s="10"/>
      <c r="J80" s="10"/>
      <c r="L80" s="7" t="s">
        <v>12</v>
      </c>
    </row>
    <row r="81" spans="2:12" x14ac:dyDescent="0.35">
      <c r="B81" s="5" t="s">
        <v>4099</v>
      </c>
      <c r="C81" s="6" t="s">
        <v>4100</v>
      </c>
      <c r="D81" s="6" t="s">
        <v>4103</v>
      </c>
      <c r="E81" s="11" t="s">
        <v>11</v>
      </c>
      <c r="F81" s="11" t="s">
        <v>4100</v>
      </c>
      <c r="G81" s="48">
        <v>20565.112359550563</v>
      </c>
      <c r="H81" s="66"/>
      <c r="I81" s="10"/>
      <c r="J81" s="10"/>
      <c r="L81" s="7" t="s">
        <v>12</v>
      </c>
    </row>
    <row r="82" spans="2:12" x14ac:dyDescent="0.35">
      <c r="B82" s="5" t="s">
        <v>4101</v>
      </c>
      <c r="C82" s="6" t="s">
        <v>4102</v>
      </c>
      <c r="D82" s="6" t="s">
        <v>4104</v>
      </c>
      <c r="E82" s="11" t="s">
        <v>11</v>
      </c>
      <c r="F82" s="11" t="s">
        <v>4105</v>
      </c>
      <c r="G82" s="48">
        <v>168766.6629213483</v>
      </c>
      <c r="H82" s="66"/>
      <c r="I82" s="10"/>
      <c r="J82" s="10"/>
      <c r="L82" s="7" t="s">
        <v>12</v>
      </c>
    </row>
    <row r="83" spans="2:12" x14ac:dyDescent="0.35">
      <c r="B83" s="5" t="s">
        <v>4110</v>
      </c>
      <c r="C83" s="6" t="s">
        <v>1657</v>
      </c>
      <c r="D83" s="6" t="s">
        <v>1658</v>
      </c>
      <c r="E83" s="11" t="s">
        <v>386</v>
      </c>
      <c r="F83" s="11" t="s">
        <v>4114</v>
      </c>
      <c r="G83" s="48">
        <v>8300.2808988764045</v>
      </c>
      <c r="H83" s="66"/>
      <c r="I83" s="10"/>
      <c r="J83" s="10"/>
      <c r="L83" s="7" t="s">
        <v>12</v>
      </c>
    </row>
    <row r="84" spans="2:12" x14ac:dyDescent="0.35">
      <c r="B84" s="5" t="s">
        <v>4111</v>
      </c>
      <c r="C84" s="6" t="s">
        <v>1657</v>
      </c>
      <c r="D84" s="6" t="s">
        <v>1658</v>
      </c>
      <c r="E84" s="11" t="s">
        <v>381</v>
      </c>
      <c r="F84" s="11" t="s">
        <v>4115</v>
      </c>
      <c r="G84" s="48">
        <v>127293.74157303369</v>
      </c>
      <c r="H84" s="66"/>
      <c r="I84" s="10"/>
      <c r="J84" s="10"/>
      <c r="L84" s="7" t="s">
        <v>12</v>
      </c>
    </row>
    <row r="85" spans="2:12" x14ac:dyDescent="0.35">
      <c r="B85" s="5" t="s">
        <v>4112</v>
      </c>
      <c r="C85" s="6" t="s">
        <v>1657</v>
      </c>
      <c r="D85" s="6" t="s">
        <v>1658</v>
      </c>
      <c r="E85" s="11" t="s">
        <v>376</v>
      </c>
      <c r="F85" s="11" t="s">
        <v>4116</v>
      </c>
      <c r="G85" s="48">
        <v>33203.393258426964</v>
      </c>
      <c r="H85" s="66"/>
      <c r="I85" s="10"/>
      <c r="J85" s="10"/>
      <c r="L85" s="7" t="s">
        <v>12</v>
      </c>
    </row>
    <row r="86" spans="2:12" x14ac:dyDescent="0.35">
      <c r="B86" s="5" t="s">
        <v>4113</v>
      </c>
      <c r="C86" s="6" t="s">
        <v>1657</v>
      </c>
      <c r="D86" s="6" t="s">
        <v>1658</v>
      </c>
      <c r="E86" s="11" t="s">
        <v>292</v>
      </c>
      <c r="F86" s="11" t="s">
        <v>4117</v>
      </c>
      <c r="G86" s="48">
        <v>79546.067415730329</v>
      </c>
      <c r="H86" s="66"/>
      <c r="I86" s="10"/>
      <c r="J86" s="10"/>
      <c r="L86" s="7" t="s">
        <v>12</v>
      </c>
    </row>
    <row r="87" spans="2:12" x14ac:dyDescent="0.35">
      <c r="B87" s="5" t="s">
        <v>4118</v>
      </c>
      <c r="C87" s="6" t="s">
        <v>4119</v>
      </c>
      <c r="D87" s="6" t="s">
        <v>4120</v>
      </c>
      <c r="E87" s="11" t="s">
        <v>11</v>
      </c>
      <c r="F87" s="11" t="s">
        <v>4121</v>
      </c>
      <c r="G87" s="48">
        <v>1025.8651685393259</v>
      </c>
      <c r="H87" s="66"/>
      <c r="I87" s="10"/>
      <c r="J87" s="10"/>
      <c r="L87" s="7" t="s">
        <v>12</v>
      </c>
    </row>
    <row r="88" spans="2:12" x14ac:dyDescent="0.35">
      <c r="B88" s="5" t="s">
        <v>4122</v>
      </c>
      <c r="C88" s="6" t="s">
        <v>4119</v>
      </c>
      <c r="D88" s="6" t="s">
        <v>4120</v>
      </c>
      <c r="E88" s="11" t="s">
        <v>16</v>
      </c>
      <c r="F88" s="11" t="s">
        <v>4123</v>
      </c>
      <c r="G88" s="48">
        <v>2052.8651685393256</v>
      </c>
      <c r="H88" s="66"/>
      <c r="I88" s="10"/>
      <c r="J88" s="10"/>
      <c r="L88" s="7" t="s">
        <v>12</v>
      </c>
    </row>
    <row r="89" spans="2:12" x14ac:dyDescent="0.35">
      <c r="B89" s="5" t="s">
        <v>4124</v>
      </c>
      <c r="C89" s="6" t="s">
        <v>4119</v>
      </c>
      <c r="D89" s="6" t="s">
        <v>4120</v>
      </c>
      <c r="E89" s="11" t="s">
        <v>36</v>
      </c>
      <c r="F89" s="11" t="s">
        <v>4125</v>
      </c>
      <c r="G89" s="48">
        <v>512.37078651685397</v>
      </c>
      <c r="H89" s="66"/>
      <c r="I89" s="10"/>
      <c r="J89" s="10"/>
      <c r="L89" s="7" t="s">
        <v>12</v>
      </c>
    </row>
    <row r="90" spans="2:12" x14ac:dyDescent="0.35">
      <c r="B90" s="5" t="s">
        <v>4179</v>
      </c>
      <c r="C90" s="6" t="s">
        <v>2800</v>
      </c>
      <c r="D90" s="6" t="s">
        <v>2801</v>
      </c>
      <c r="E90" s="11" t="s">
        <v>108</v>
      </c>
      <c r="F90" s="11" t="s">
        <v>4183</v>
      </c>
      <c r="G90" s="48">
        <v>25909.617977528091</v>
      </c>
      <c r="H90" s="66"/>
      <c r="I90" s="10"/>
      <c r="J90" s="10"/>
      <c r="L90" s="7" t="s">
        <v>12</v>
      </c>
    </row>
    <row r="91" spans="2:12" x14ac:dyDescent="0.35">
      <c r="B91" s="5" t="s">
        <v>4180</v>
      </c>
      <c r="C91" s="6" t="s">
        <v>2800</v>
      </c>
      <c r="D91" s="6" t="s">
        <v>2801</v>
      </c>
      <c r="E91" s="11" t="s">
        <v>367</v>
      </c>
      <c r="F91" s="11" t="s">
        <v>4184</v>
      </c>
      <c r="G91" s="48">
        <v>6472.8539325842694</v>
      </c>
      <c r="H91" s="66"/>
      <c r="I91" s="10"/>
      <c r="J91" s="10"/>
      <c r="L91" s="7" t="s">
        <v>12</v>
      </c>
    </row>
    <row r="92" spans="2:12" x14ac:dyDescent="0.35">
      <c r="B92" s="5" t="s">
        <v>4181</v>
      </c>
      <c r="C92" s="6" t="s">
        <v>2806</v>
      </c>
      <c r="D92" s="6" t="s">
        <v>2807</v>
      </c>
      <c r="E92" s="11" t="s">
        <v>106</v>
      </c>
      <c r="F92" s="11" t="s">
        <v>4185</v>
      </c>
      <c r="G92" s="48">
        <v>1127.2022471910113</v>
      </c>
      <c r="H92" s="66"/>
      <c r="I92" s="10"/>
      <c r="J92" s="10"/>
      <c r="L92" s="7" t="s">
        <v>12</v>
      </c>
    </row>
    <row r="93" spans="2:12" x14ac:dyDescent="0.35">
      <c r="B93" s="5" t="s">
        <v>4182</v>
      </c>
      <c r="C93" s="6" t="s">
        <v>2806</v>
      </c>
      <c r="D93" s="6" t="s">
        <v>2807</v>
      </c>
      <c r="E93" s="11" t="s">
        <v>367</v>
      </c>
      <c r="F93" s="11" t="s">
        <v>4186</v>
      </c>
      <c r="G93" s="48">
        <v>4493.9887640449442</v>
      </c>
      <c r="H93" s="66"/>
      <c r="I93" s="10"/>
      <c r="J93" s="10"/>
      <c r="L93" s="7" t="s">
        <v>12</v>
      </c>
    </row>
    <row r="94" spans="2:12" x14ac:dyDescent="0.35">
      <c r="B94" s="5" t="s">
        <v>4255</v>
      </c>
      <c r="C94" s="6" t="s">
        <v>4253</v>
      </c>
      <c r="D94" s="6" t="s">
        <v>4254</v>
      </c>
      <c r="E94" s="11" t="s">
        <v>16</v>
      </c>
      <c r="F94" s="11" t="s">
        <v>4253</v>
      </c>
      <c r="G94" s="48">
        <v>4200.2359550561796</v>
      </c>
      <c r="H94" s="66"/>
      <c r="I94" s="10"/>
      <c r="J94" s="10"/>
      <c r="L94" s="70" t="s">
        <v>12</v>
      </c>
    </row>
    <row r="95" spans="2:12" x14ac:dyDescent="0.35">
      <c r="B95" s="5" t="s">
        <v>4256</v>
      </c>
      <c r="C95" s="6" t="s">
        <v>4260</v>
      </c>
      <c r="D95" s="6" t="s">
        <v>4263</v>
      </c>
      <c r="E95" s="11" t="s">
        <v>11</v>
      </c>
      <c r="F95" s="11" t="s">
        <v>4267</v>
      </c>
      <c r="G95" s="48">
        <v>1934.4494382022472</v>
      </c>
      <c r="H95" s="66"/>
      <c r="I95" s="10"/>
      <c r="J95" s="10"/>
      <c r="L95" s="7" t="s">
        <v>12</v>
      </c>
    </row>
    <row r="96" spans="2:12" x14ac:dyDescent="0.35">
      <c r="B96" s="5" t="s">
        <v>4257</v>
      </c>
      <c r="C96" s="6" t="s">
        <v>4260</v>
      </c>
      <c r="D96" s="6" t="s">
        <v>4263</v>
      </c>
      <c r="E96" s="11" t="s">
        <v>16</v>
      </c>
      <c r="F96" s="11" t="s">
        <v>4268</v>
      </c>
      <c r="G96" s="48">
        <v>1934.4494382022472</v>
      </c>
      <c r="H96" s="66"/>
      <c r="I96" s="10"/>
      <c r="J96" s="10"/>
      <c r="L96" s="7" t="s">
        <v>12</v>
      </c>
    </row>
    <row r="97" spans="2:12" x14ac:dyDescent="0.35">
      <c r="B97" s="5" t="s">
        <v>4258</v>
      </c>
      <c r="C97" s="6" t="s">
        <v>4261</v>
      </c>
      <c r="D97" s="6" t="s">
        <v>4264</v>
      </c>
      <c r="E97" s="11" t="s">
        <v>106</v>
      </c>
      <c r="F97" s="11" t="s">
        <v>4269</v>
      </c>
      <c r="G97" s="48">
        <v>127299.42696629214</v>
      </c>
      <c r="H97" s="66"/>
      <c r="I97" s="10"/>
      <c r="J97" s="10"/>
      <c r="L97" s="7" t="s">
        <v>12</v>
      </c>
    </row>
    <row r="98" spans="2:12" x14ac:dyDescent="0.35">
      <c r="B98" s="5" t="s">
        <v>4259</v>
      </c>
      <c r="C98" s="6" t="s">
        <v>4262</v>
      </c>
      <c r="D98" s="6" t="s">
        <v>4266</v>
      </c>
      <c r="E98" s="11" t="s">
        <v>16</v>
      </c>
      <c r="F98" s="11" t="s">
        <v>4270</v>
      </c>
      <c r="G98" s="48">
        <v>33204.539325842699</v>
      </c>
      <c r="H98" s="66"/>
      <c r="I98" s="10"/>
      <c r="J98" s="10"/>
      <c r="L98" s="7" t="s">
        <v>12</v>
      </c>
    </row>
    <row r="99" spans="2:12" x14ac:dyDescent="0.35">
      <c r="B99" s="5" t="s">
        <v>4285</v>
      </c>
      <c r="C99" s="6" t="s">
        <v>4287</v>
      </c>
      <c r="D99" s="6" t="s">
        <v>4265</v>
      </c>
      <c r="E99" s="11" t="s">
        <v>16</v>
      </c>
      <c r="F99" s="11" t="s">
        <v>4286</v>
      </c>
      <c r="G99" s="48">
        <v>8313.9438202247184</v>
      </c>
      <c r="H99" s="66"/>
      <c r="I99" s="10"/>
      <c r="J99" s="10"/>
      <c r="L99" s="7" t="s">
        <v>12</v>
      </c>
    </row>
    <row r="100" spans="2:12" x14ac:dyDescent="0.35">
      <c r="B100" s="5" t="s">
        <v>4434</v>
      </c>
      <c r="C100" s="112" t="s">
        <v>4449</v>
      </c>
      <c r="D100" s="112" t="s">
        <v>4450</v>
      </c>
      <c r="E100" s="11" t="s">
        <v>106</v>
      </c>
      <c r="F100" s="11" t="s">
        <v>4451</v>
      </c>
      <c r="G100" s="113">
        <v>8300.2808988764045</v>
      </c>
      <c r="H100" s="114"/>
      <c r="I100" s="115"/>
      <c r="J100" s="115"/>
      <c r="K100" s="116"/>
      <c r="L100" s="70"/>
    </row>
    <row r="101" spans="2:12" x14ac:dyDescent="0.35">
      <c r="B101" s="5" t="s">
        <v>4435</v>
      </c>
      <c r="C101" s="112" t="s">
        <v>4449</v>
      </c>
      <c r="D101" s="112" t="s">
        <v>4450</v>
      </c>
      <c r="E101" s="11" t="s">
        <v>367</v>
      </c>
      <c r="F101" s="11" t="s">
        <v>4452</v>
      </c>
      <c r="G101" s="113">
        <v>79546.067415730329</v>
      </c>
      <c r="H101" s="114"/>
      <c r="I101" s="115"/>
      <c r="J101" s="115"/>
      <c r="K101" s="116"/>
      <c r="L101" s="70"/>
    </row>
    <row r="102" spans="2:12" x14ac:dyDescent="0.35">
      <c r="B102" s="5" t="s">
        <v>4436</v>
      </c>
      <c r="C102" s="112" t="s">
        <v>4449</v>
      </c>
      <c r="D102" s="112" t="s">
        <v>4450</v>
      </c>
      <c r="E102" s="11" t="s">
        <v>29</v>
      </c>
      <c r="F102" s="11" t="s">
        <v>4453</v>
      </c>
      <c r="G102" s="113">
        <v>33203.393258426964</v>
      </c>
      <c r="H102" s="114"/>
      <c r="I102" s="115"/>
      <c r="J102" s="115"/>
      <c r="K102" s="116"/>
      <c r="L102" s="70"/>
    </row>
    <row r="103" spans="2:12" x14ac:dyDescent="0.35">
      <c r="B103" s="5" t="s">
        <v>4437</v>
      </c>
      <c r="C103" s="112" t="s">
        <v>4449</v>
      </c>
      <c r="D103" s="112" t="s">
        <v>4450</v>
      </c>
      <c r="E103" s="11" t="s">
        <v>312</v>
      </c>
      <c r="F103" s="11" t="s">
        <v>4454</v>
      </c>
      <c r="G103" s="113">
        <v>8300.2808988764045</v>
      </c>
      <c r="H103" s="114"/>
      <c r="I103" s="115"/>
      <c r="J103" s="115"/>
      <c r="K103" s="116"/>
      <c r="L103" s="70"/>
    </row>
    <row r="104" spans="2:12" x14ac:dyDescent="0.35">
      <c r="B104" s="5" t="s">
        <v>4438</v>
      </c>
      <c r="C104" s="112" t="s">
        <v>4449</v>
      </c>
      <c r="D104" s="112" t="s">
        <v>4450</v>
      </c>
      <c r="E104" s="11" t="s">
        <v>33</v>
      </c>
      <c r="F104" s="11" t="s">
        <v>4455</v>
      </c>
      <c r="G104" s="113">
        <v>33203.393258426964</v>
      </c>
      <c r="H104" s="114"/>
      <c r="I104" s="115"/>
      <c r="J104" s="115"/>
      <c r="K104" s="116"/>
      <c r="L104" s="70"/>
    </row>
    <row r="105" spans="2:12" x14ac:dyDescent="0.35">
      <c r="B105" s="5" t="s">
        <v>4439</v>
      </c>
      <c r="C105" s="112" t="s">
        <v>4449</v>
      </c>
      <c r="D105" s="112" t="s">
        <v>4450</v>
      </c>
      <c r="E105" s="11" t="s">
        <v>11</v>
      </c>
      <c r="F105" s="11" t="s">
        <v>4456</v>
      </c>
      <c r="G105" s="113">
        <v>79546.067415730329</v>
      </c>
      <c r="H105" s="114"/>
      <c r="I105" s="115"/>
      <c r="J105" s="115"/>
      <c r="K105" s="116"/>
      <c r="L105" s="70"/>
    </row>
    <row r="106" spans="2:12" x14ac:dyDescent="0.35">
      <c r="B106" s="5" t="s">
        <v>4440</v>
      </c>
      <c r="C106" s="112" t="s">
        <v>4449</v>
      </c>
      <c r="D106" s="112" t="s">
        <v>4450</v>
      </c>
      <c r="E106" s="11" t="s">
        <v>107</v>
      </c>
      <c r="F106" s="11" t="s">
        <v>4457</v>
      </c>
      <c r="G106" s="113">
        <v>8300.2808988764045</v>
      </c>
      <c r="H106" s="114"/>
      <c r="I106" s="115"/>
      <c r="J106" s="115"/>
      <c r="K106" s="116"/>
      <c r="L106" s="70"/>
    </row>
    <row r="107" spans="2:12" x14ac:dyDescent="0.35">
      <c r="B107" s="5" t="s">
        <v>4441</v>
      </c>
      <c r="C107" s="112" t="s">
        <v>4449</v>
      </c>
      <c r="D107" s="112" t="s">
        <v>4450</v>
      </c>
      <c r="E107" s="11" t="s">
        <v>16</v>
      </c>
      <c r="F107" s="11" t="s">
        <v>4458</v>
      </c>
      <c r="G107" s="113">
        <v>79546.067415730329</v>
      </c>
      <c r="H107" s="114"/>
      <c r="I107" s="115"/>
      <c r="J107" s="115"/>
      <c r="K107" s="116"/>
      <c r="L107" s="70"/>
    </row>
    <row r="108" spans="2:12" x14ac:dyDescent="0.35">
      <c r="B108" s="5" t="s">
        <v>4442</v>
      </c>
      <c r="C108" s="112" t="s">
        <v>4449</v>
      </c>
      <c r="D108" s="112" t="s">
        <v>4450</v>
      </c>
      <c r="E108" s="11" t="s">
        <v>108</v>
      </c>
      <c r="F108" s="11" t="s">
        <v>4459</v>
      </c>
      <c r="G108" s="113">
        <v>127293.74157303369</v>
      </c>
      <c r="H108" s="114"/>
      <c r="I108" s="115"/>
      <c r="J108" s="115"/>
      <c r="K108" s="116"/>
      <c r="L108" s="70"/>
    </row>
    <row r="109" spans="2:12" x14ac:dyDescent="0.35">
      <c r="B109" s="5" t="s">
        <v>4443</v>
      </c>
      <c r="C109" s="112" t="s">
        <v>4449</v>
      </c>
      <c r="D109" s="112" t="s">
        <v>4450</v>
      </c>
      <c r="E109" s="11" t="s">
        <v>401</v>
      </c>
      <c r="F109" s="11" t="s">
        <v>4460</v>
      </c>
      <c r="G109" s="113">
        <v>33203.393258426964</v>
      </c>
      <c r="H109" s="114"/>
      <c r="I109" s="115"/>
      <c r="J109" s="115"/>
      <c r="K109" s="116"/>
      <c r="L109" s="70"/>
    </row>
    <row r="110" spans="2:12" x14ac:dyDescent="0.35">
      <c r="B110" s="5" t="s">
        <v>4444</v>
      </c>
      <c r="C110" s="112" t="s">
        <v>4449</v>
      </c>
      <c r="D110" s="112" t="s">
        <v>4450</v>
      </c>
      <c r="E110" s="11" t="s">
        <v>307</v>
      </c>
      <c r="F110" s="11" t="s">
        <v>4461</v>
      </c>
      <c r="G110" s="113">
        <v>127293.74157303369</v>
      </c>
      <c r="H110" s="114"/>
      <c r="I110" s="115"/>
      <c r="J110" s="115"/>
      <c r="K110" s="116"/>
      <c r="L110" s="70"/>
    </row>
    <row r="111" spans="2:12" x14ac:dyDescent="0.35">
      <c r="B111" s="5" t="s">
        <v>4445</v>
      </c>
      <c r="C111" s="112" t="s">
        <v>4449</v>
      </c>
      <c r="D111" s="112" t="s">
        <v>4450</v>
      </c>
      <c r="E111" s="11" t="s">
        <v>36</v>
      </c>
      <c r="F111" s="11" t="s">
        <v>4462</v>
      </c>
      <c r="G111" s="113">
        <v>127293.74157303369</v>
      </c>
      <c r="H111" s="114"/>
      <c r="I111" s="115"/>
      <c r="J111" s="115"/>
      <c r="K111" s="116"/>
      <c r="L111" s="70"/>
    </row>
    <row r="112" spans="2:12" x14ac:dyDescent="0.35">
      <c r="B112" s="5" t="s">
        <v>4446</v>
      </c>
      <c r="C112" s="112" t="s">
        <v>4463</v>
      </c>
      <c r="D112" s="112" t="s">
        <v>4464</v>
      </c>
      <c r="E112" s="11" t="s">
        <v>29</v>
      </c>
      <c r="F112" s="11" t="s">
        <v>4465</v>
      </c>
      <c r="G112" s="113">
        <v>512.37078651685397</v>
      </c>
      <c r="H112" s="114"/>
      <c r="I112" s="115"/>
      <c r="J112" s="115"/>
      <c r="K112" s="116"/>
      <c r="L112" s="70"/>
    </row>
    <row r="113" spans="2:12" x14ac:dyDescent="0.35">
      <c r="B113" s="5" t="s">
        <v>4447</v>
      </c>
      <c r="C113" s="112" t="s">
        <v>4463</v>
      </c>
      <c r="D113" s="112" t="s">
        <v>4464</v>
      </c>
      <c r="E113" s="11" t="s">
        <v>11</v>
      </c>
      <c r="F113" s="11" t="s">
        <v>4466</v>
      </c>
      <c r="G113" s="113">
        <v>2052.8651685393256</v>
      </c>
      <c r="H113" s="114"/>
      <c r="I113" s="115"/>
      <c r="J113" s="115"/>
      <c r="K113" s="116"/>
      <c r="L113" s="70"/>
    </row>
    <row r="114" spans="2:12" x14ac:dyDescent="0.35">
      <c r="B114" s="5" t="s">
        <v>4448</v>
      </c>
      <c r="C114" s="112" t="s">
        <v>4463</v>
      </c>
      <c r="D114" s="112" t="s">
        <v>4464</v>
      </c>
      <c r="E114" s="11" t="s">
        <v>16</v>
      </c>
      <c r="F114" s="11" t="s">
        <v>4467</v>
      </c>
      <c r="G114" s="113">
        <v>1025.8651685393259</v>
      </c>
      <c r="H114" s="114"/>
      <c r="I114" s="115"/>
      <c r="J114" s="115"/>
      <c r="K114" s="116"/>
      <c r="L114" s="70"/>
    </row>
  </sheetData>
  <sheetProtection algorithmName="SHA-512" hashValue="PUkOPPjiusdRqVAC3mshUGPltbHrNA6pNpROpXMYazPTVWc7oUeBXoYV/2l2loNZbcFRCnNpdNzYUZm3dvgBGA==" saltValue="b9ddmCf9ohTh8Hd7g20icw==" spinCount="100000" sheet="1" sort="0" autoFilter="0" pivotTables="0"/>
  <phoneticPr fontId="9" type="noConversion"/>
  <pageMargins left="0.511811024" right="0.511811024" top="0.78740157499999996" bottom="0.78740157499999996" header="0.31496062000000002" footer="0.31496062000000002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F9B10-C909-48FA-8AFD-72549F3E818D}">
  <dimension ref="A2:K78"/>
  <sheetViews>
    <sheetView showGridLines="0" workbookViewId="0">
      <pane ySplit="13" topLeftCell="A14" activePane="bottomLeft" state="frozen"/>
      <selection pane="bottomLeft" activeCell="B13" sqref="B13"/>
    </sheetView>
  </sheetViews>
  <sheetFormatPr defaultRowHeight="14.5" x14ac:dyDescent="0.35"/>
  <cols>
    <col min="1" max="1" width="19.81640625" customWidth="1"/>
    <col min="2" max="2" width="18" bestFit="1" customWidth="1"/>
    <col min="3" max="3" width="25.1796875" customWidth="1"/>
    <col min="4" max="4" width="20.26953125" customWidth="1"/>
    <col min="5" max="5" width="10.453125" bestFit="1" customWidth="1"/>
    <col min="6" max="6" width="63.26953125" bestFit="1" customWidth="1"/>
    <col min="7" max="7" width="18.7265625" customWidth="1"/>
    <col min="8" max="8" width="18.26953125" hidden="1" customWidth="1"/>
    <col min="9" max="9" width="9.1796875" hidden="1" customWidth="1"/>
    <col min="10" max="10" width="65.54296875" hidden="1" customWidth="1"/>
    <col min="11" max="11" width="15.1796875" bestFit="1" customWidth="1"/>
  </cols>
  <sheetData>
    <row r="2" spans="1:1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8.5" x14ac:dyDescent="0.35">
      <c r="A4" s="1"/>
      <c r="B4" s="1"/>
      <c r="C4" s="1"/>
      <c r="D4" s="1"/>
      <c r="E4" s="2"/>
      <c r="F4" s="2"/>
      <c r="G4" s="2"/>
      <c r="H4" s="2"/>
      <c r="I4" s="2"/>
      <c r="J4" s="2"/>
      <c r="K4" s="1"/>
    </row>
    <row r="5" spans="1:1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3" spans="1:11" x14ac:dyDescent="0.35">
      <c r="B13" s="3" t="s">
        <v>0</v>
      </c>
      <c r="C13" s="3" t="s">
        <v>1</v>
      </c>
      <c r="D13" s="3" t="s">
        <v>2</v>
      </c>
      <c r="E13" s="3" t="s">
        <v>3</v>
      </c>
      <c r="F13" s="3" t="s">
        <v>4</v>
      </c>
      <c r="G13" s="3" t="s">
        <v>5</v>
      </c>
      <c r="H13" s="4" t="s">
        <v>6</v>
      </c>
      <c r="I13" s="4" t="s">
        <v>7</v>
      </c>
      <c r="J13" t="s">
        <v>8</v>
      </c>
      <c r="K13" s="62" t="s">
        <v>10</v>
      </c>
    </row>
    <row r="14" spans="1:11" x14ac:dyDescent="0.35">
      <c r="B14" s="5" t="s">
        <v>110</v>
      </c>
      <c r="C14" s="6" t="s">
        <v>14</v>
      </c>
      <c r="D14" s="6" t="s">
        <v>15</v>
      </c>
      <c r="E14" s="7" t="s">
        <v>16</v>
      </c>
      <c r="F14" s="7" t="s">
        <v>17</v>
      </c>
      <c r="G14" s="8">
        <v>2659.7415730337079</v>
      </c>
      <c r="H14" s="9" t="str">
        <f>Tabela15[[#This Row],[ProductId]]</f>
        <v>DG7GMGF0G49Z</v>
      </c>
      <c r="I14" s="12" t="str">
        <f>Tabela15[[#This Row],[SkuId]]</f>
        <v>0002</v>
      </c>
      <c r="J14" s="10" t="str">
        <f>Tabela15[[#This Row],[SkuTitle]]</f>
        <v>BizTalk Server 2020 Branch</v>
      </c>
      <c r="K14" s="7" t="s">
        <v>109</v>
      </c>
    </row>
    <row r="15" spans="1:11" x14ac:dyDescent="0.35">
      <c r="B15" s="5" t="s">
        <v>111</v>
      </c>
      <c r="C15" s="6" t="s">
        <v>19</v>
      </c>
      <c r="D15" s="6" t="s">
        <v>20</v>
      </c>
      <c r="E15" s="7" t="s">
        <v>11</v>
      </c>
      <c r="F15" s="7" t="s">
        <v>21</v>
      </c>
      <c r="G15" s="8">
        <v>46537.3595505618</v>
      </c>
      <c r="H15" s="9" t="str">
        <f>Tabela15[[#This Row],[ProductId]]</f>
        <v>DG7GMGF0G49X</v>
      </c>
      <c r="I15" s="12" t="str">
        <f>Tabela15[[#This Row],[SkuId]]</f>
        <v>0001</v>
      </c>
      <c r="J15" s="10" t="str">
        <f>Tabela15[[#This Row],[SkuTitle]]</f>
        <v>BizTalk Server 2020 Enterprise</v>
      </c>
      <c r="K15" s="7" t="s">
        <v>109</v>
      </c>
    </row>
    <row r="16" spans="1:11" x14ac:dyDescent="0.35">
      <c r="B16" s="5" t="s">
        <v>112</v>
      </c>
      <c r="C16" s="6" t="s">
        <v>23</v>
      </c>
      <c r="D16" s="6" t="s">
        <v>24</v>
      </c>
      <c r="E16" s="7" t="s">
        <v>16</v>
      </c>
      <c r="F16" s="7" t="s">
        <v>25</v>
      </c>
      <c r="G16" s="8">
        <v>10668.528089887641</v>
      </c>
      <c r="H16" s="9" t="str">
        <f>Tabela15[[#This Row],[ProductId]]</f>
        <v>DG7GMGF0G49W</v>
      </c>
      <c r="I16" s="12" t="str">
        <f>Tabela15[[#This Row],[SkuId]]</f>
        <v>0002</v>
      </c>
      <c r="J16" s="10" t="str">
        <f>Tabela15[[#This Row],[SkuTitle]]</f>
        <v>BizTalk Server 2020 Standard</v>
      </c>
      <c r="K16" s="7" t="s">
        <v>109</v>
      </c>
    </row>
    <row r="17" spans="2:11" x14ac:dyDescent="0.35">
      <c r="B17" s="5" t="s">
        <v>113</v>
      </c>
      <c r="C17" s="6" t="s">
        <v>27</v>
      </c>
      <c r="D17" s="6" t="s">
        <v>28</v>
      </c>
      <c r="E17" s="7" t="s">
        <v>29</v>
      </c>
      <c r="F17" s="7" t="s">
        <v>27</v>
      </c>
      <c r="G17" s="8">
        <v>9376.2471910112363</v>
      </c>
      <c r="H17" s="9" t="str">
        <f>Tabela15[[#This Row],[ProductId]]</f>
        <v>DG7GMGF0F4MF</v>
      </c>
      <c r="I17" s="12" t="str">
        <f>Tabela15[[#This Row],[SkuId]]</f>
        <v>0003</v>
      </c>
      <c r="J17" s="10" t="str">
        <f>Tabela15[[#This Row],[SkuTitle]]</f>
        <v>Exchange Server Enterprise 2019</v>
      </c>
      <c r="K17" s="7" t="s">
        <v>109</v>
      </c>
    </row>
    <row r="18" spans="2:11" x14ac:dyDescent="0.35">
      <c r="B18" s="5" t="s">
        <v>114</v>
      </c>
      <c r="C18" s="6" t="s">
        <v>31</v>
      </c>
      <c r="D18" s="6" t="s">
        <v>32</v>
      </c>
      <c r="E18" s="7" t="s">
        <v>33</v>
      </c>
      <c r="F18" s="7" t="s">
        <v>34</v>
      </c>
      <c r="G18" s="8">
        <v>97.910112359550567</v>
      </c>
      <c r="H18" s="9" t="str">
        <f>Tabela15[[#This Row],[ProductId]]</f>
        <v>DG7GMGF0F4MD</v>
      </c>
      <c r="I18" s="12" t="str">
        <f>Tabela15[[#This Row],[SkuId]]</f>
        <v>0005</v>
      </c>
      <c r="J18" s="10" t="str">
        <f>Tabela15[[#This Row],[SkuTitle]]</f>
        <v>Exchange Server Enterprise 2019 Device CAL</v>
      </c>
      <c r="K18" s="7" t="s">
        <v>109</v>
      </c>
    </row>
    <row r="19" spans="2:11" x14ac:dyDescent="0.35">
      <c r="B19" s="5" t="s">
        <v>115</v>
      </c>
      <c r="C19" s="6" t="s">
        <v>31</v>
      </c>
      <c r="D19" s="6" t="s">
        <v>32</v>
      </c>
      <c r="E19" s="7" t="s">
        <v>36</v>
      </c>
      <c r="F19" s="7" t="s">
        <v>37</v>
      </c>
      <c r="G19" s="8">
        <v>100.19101123595506</v>
      </c>
      <c r="H19" s="9" t="str">
        <f>Tabela15[[#This Row],[ProductId]]</f>
        <v>DG7GMGF0F4MD</v>
      </c>
      <c r="I19" s="12" t="str">
        <f>Tabela15[[#This Row],[SkuId]]</f>
        <v>0004</v>
      </c>
      <c r="J19" s="10" t="str">
        <f>Tabela15[[#This Row],[SkuTitle]]</f>
        <v>Exchange Server Enterprise 2019 User CAL</v>
      </c>
      <c r="K19" s="7" t="s">
        <v>109</v>
      </c>
    </row>
    <row r="20" spans="2:11" x14ac:dyDescent="0.35">
      <c r="B20" s="5" t="s">
        <v>116</v>
      </c>
      <c r="C20" s="6" t="s">
        <v>39</v>
      </c>
      <c r="D20" s="6" t="s">
        <v>40</v>
      </c>
      <c r="E20" s="11" t="s">
        <v>29</v>
      </c>
      <c r="F20" s="11" t="s">
        <v>39</v>
      </c>
      <c r="G20" s="8">
        <v>1640.6966292134832</v>
      </c>
      <c r="H20" s="9" t="str">
        <f>Tabela15[[#This Row],[ProductId]]</f>
        <v>DG7GMGF0F4MC</v>
      </c>
      <c r="I20" s="12" t="str">
        <f>Tabela15[[#This Row],[SkuId]]</f>
        <v>0003</v>
      </c>
      <c r="J20" s="10" t="str">
        <f>Tabela15[[#This Row],[SkuTitle]]</f>
        <v>Exchange Server Standard 2019</v>
      </c>
      <c r="K20" s="7" t="s">
        <v>109</v>
      </c>
    </row>
    <row r="21" spans="2:11" x14ac:dyDescent="0.35">
      <c r="B21" s="5" t="s">
        <v>117</v>
      </c>
      <c r="C21" s="6" t="s">
        <v>42</v>
      </c>
      <c r="D21" s="6" t="s">
        <v>43</v>
      </c>
      <c r="E21" s="11" t="s">
        <v>33</v>
      </c>
      <c r="F21" s="11" t="s">
        <v>44</v>
      </c>
      <c r="G21" s="8">
        <v>30.741573033707866</v>
      </c>
      <c r="H21" s="9" t="str">
        <f>Tabela15[[#This Row],[ProductId]]</f>
        <v>DG7GMGF0F4MB</v>
      </c>
      <c r="I21" s="12" t="str">
        <f>Tabela15[[#This Row],[SkuId]]</f>
        <v>0005</v>
      </c>
      <c r="J21" s="10" t="str">
        <f>Tabela15[[#This Row],[SkuTitle]]</f>
        <v>Exchange Server Standard 2019 Device CAL</v>
      </c>
      <c r="K21" s="7" t="s">
        <v>109</v>
      </c>
    </row>
    <row r="22" spans="2:11" x14ac:dyDescent="0.35">
      <c r="B22" s="5" t="s">
        <v>118</v>
      </c>
      <c r="C22" s="6" t="s">
        <v>42</v>
      </c>
      <c r="D22" s="6" t="s">
        <v>43</v>
      </c>
      <c r="E22" s="11" t="s">
        <v>36</v>
      </c>
      <c r="F22" s="11" t="s">
        <v>46</v>
      </c>
      <c r="G22" s="8">
        <v>39.842696629213485</v>
      </c>
      <c r="H22" s="9" t="str">
        <f>Tabela15[[#This Row],[ProductId]]</f>
        <v>DG7GMGF0F4MB</v>
      </c>
      <c r="I22" s="12" t="str">
        <f>Tabela15[[#This Row],[SkuId]]</f>
        <v>0004</v>
      </c>
      <c r="J22" s="10" t="str">
        <f>Tabela15[[#This Row],[SkuTitle]]</f>
        <v>Exchange Server Standard 2019 User CAL</v>
      </c>
      <c r="K22" s="7" t="s">
        <v>109</v>
      </c>
    </row>
    <row r="23" spans="2:11" x14ac:dyDescent="0.35">
      <c r="B23" s="5" t="s">
        <v>119</v>
      </c>
      <c r="C23" s="6" t="s">
        <v>48</v>
      </c>
      <c r="D23" s="6" t="s">
        <v>49</v>
      </c>
      <c r="E23" s="11" t="s">
        <v>29</v>
      </c>
      <c r="F23" s="11" t="s">
        <v>48</v>
      </c>
      <c r="G23" s="8">
        <v>13114.224719101123</v>
      </c>
      <c r="H23" s="9" t="str">
        <f>Tabela15[[#This Row],[ProductId]]</f>
        <v>DG7GMGF0F4MH</v>
      </c>
      <c r="I23" s="12" t="str">
        <f>Tabela15[[#This Row],[SkuId]]</f>
        <v>0003</v>
      </c>
      <c r="J23" s="10" t="str">
        <f>Tabela15[[#This Row],[SkuTitle]]</f>
        <v>Project Server 2019</v>
      </c>
      <c r="K23" s="7" t="s">
        <v>109</v>
      </c>
    </row>
    <row r="24" spans="2:11" x14ac:dyDescent="0.35">
      <c r="B24" s="5" t="s">
        <v>120</v>
      </c>
      <c r="C24" s="6" t="s">
        <v>51</v>
      </c>
      <c r="D24" s="6" t="s">
        <v>52</v>
      </c>
      <c r="E24" s="11" t="s">
        <v>29</v>
      </c>
      <c r="F24" s="11" t="s">
        <v>53</v>
      </c>
      <c r="G24" s="8">
        <v>390.52808988764042</v>
      </c>
      <c r="H24" s="9" t="str">
        <f>Tabela15[[#This Row],[ProductId]]</f>
        <v>DG7GMGF0F4LF</v>
      </c>
      <c r="I24" s="12" t="str">
        <f>Tabela15[[#This Row],[SkuId]]</f>
        <v>0003</v>
      </c>
      <c r="J24" s="10" t="str">
        <f>Tabela15[[#This Row],[SkuTitle]]</f>
        <v>Project Server 2019 Device CAL</v>
      </c>
      <c r="K24" s="7" t="s">
        <v>109</v>
      </c>
    </row>
    <row r="25" spans="2:11" x14ac:dyDescent="0.35">
      <c r="B25" s="5" t="s">
        <v>121</v>
      </c>
      <c r="C25" s="6" t="s">
        <v>51</v>
      </c>
      <c r="D25" s="6" t="s">
        <v>52</v>
      </c>
      <c r="E25" s="11" t="s">
        <v>11</v>
      </c>
      <c r="F25" s="11" t="s">
        <v>55</v>
      </c>
      <c r="G25" s="8">
        <v>385.97752808988764</v>
      </c>
      <c r="H25" s="9" t="str">
        <f>Tabela15[[#This Row],[ProductId]]</f>
        <v>DG7GMGF0F4LF</v>
      </c>
      <c r="I25" s="12" t="str">
        <f>Tabela15[[#This Row],[SkuId]]</f>
        <v>0001</v>
      </c>
      <c r="J25" s="10" t="str">
        <f>Tabela15[[#This Row],[SkuTitle]]</f>
        <v>Project Server 2019 User CAL</v>
      </c>
      <c r="K25" s="7" t="s">
        <v>109</v>
      </c>
    </row>
    <row r="26" spans="2:11" x14ac:dyDescent="0.35">
      <c r="B26" s="5" t="s">
        <v>122</v>
      </c>
      <c r="C26" s="6" t="s">
        <v>57</v>
      </c>
      <c r="D26" s="6" t="s">
        <v>58</v>
      </c>
      <c r="E26" s="11" t="s">
        <v>29</v>
      </c>
      <c r="F26" s="11" t="s">
        <v>59</v>
      </c>
      <c r="G26" s="8">
        <v>193.56179775280899</v>
      </c>
      <c r="H26" s="9" t="str">
        <f>Tabela15[[#This Row],[ProductId]]</f>
        <v>DG7GMGF0F4LV</v>
      </c>
      <c r="I26" s="12" t="str">
        <f>Tabela15[[#This Row],[SkuId]]</f>
        <v>0003</v>
      </c>
      <c r="J26" s="10" t="str">
        <f>Tabela15[[#This Row],[SkuTitle]]</f>
        <v>SharePoint Enterprise 2019 Device CAL</v>
      </c>
      <c r="K26" s="7" t="s">
        <v>109</v>
      </c>
    </row>
    <row r="27" spans="2:11" x14ac:dyDescent="0.35">
      <c r="B27" s="5" t="s">
        <v>123</v>
      </c>
      <c r="C27" s="6" t="s">
        <v>57</v>
      </c>
      <c r="D27" s="6" t="s">
        <v>58</v>
      </c>
      <c r="E27" s="11" t="s">
        <v>16</v>
      </c>
      <c r="F27" s="11" t="s">
        <v>61</v>
      </c>
      <c r="G27" s="8">
        <v>191.28089887640451</v>
      </c>
      <c r="H27" s="9" t="str">
        <f>Tabela15[[#This Row],[ProductId]]</f>
        <v>DG7GMGF0F4LV</v>
      </c>
      <c r="I27" s="12" t="str">
        <f>Tabela15[[#This Row],[SkuId]]</f>
        <v>0002</v>
      </c>
      <c r="J27" s="10" t="str">
        <f>Tabela15[[#This Row],[SkuTitle]]</f>
        <v>SharePoint Enterprise 2019 User CAL</v>
      </c>
      <c r="K27" s="7" t="s">
        <v>109</v>
      </c>
    </row>
    <row r="28" spans="2:11" x14ac:dyDescent="0.35">
      <c r="B28" s="5" t="s">
        <v>124</v>
      </c>
      <c r="C28" s="6" t="s">
        <v>63</v>
      </c>
      <c r="D28" s="6" t="s">
        <v>64</v>
      </c>
      <c r="E28" s="11" t="s">
        <v>16</v>
      </c>
      <c r="F28" s="11" t="s">
        <v>63</v>
      </c>
      <c r="G28" s="8">
        <v>15736.382022471909</v>
      </c>
      <c r="H28" s="9" t="str">
        <f>Tabela15[[#This Row],[ProductId]]</f>
        <v>DG7GMGF0F4LT</v>
      </c>
      <c r="I28" s="12" t="str">
        <f>Tabela15[[#This Row],[SkuId]]</f>
        <v>0002</v>
      </c>
      <c r="J28" s="10" t="str">
        <f>Tabela15[[#This Row],[SkuTitle]]</f>
        <v>SharePoint Server 2019</v>
      </c>
      <c r="K28" s="7" t="s">
        <v>109</v>
      </c>
    </row>
    <row r="29" spans="2:11" x14ac:dyDescent="0.35">
      <c r="B29" s="5" t="s">
        <v>125</v>
      </c>
      <c r="C29" s="6" t="s">
        <v>66</v>
      </c>
      <c r="D29" s="6" t="s">
        <v>67</v>
      </c>
      <c r="E29" s="11" t="s">
        <v>29</v>
      </c>
      <c r="F29" s="11" t="s">
        <v>68</v>
      </c>
      <c r="G29" s="8">
        <v>222.02247191011236</v>
      </c>
      <c r="H29" s="9" t="str">
        <f>Tabela15[[#This Row],[ProductId]]</f>
        <v>DG7GMGF0F4LS</v>
      </c>
      <c r="I29" s="12" t="str">
        <f>Tabela15[[#This Row],[SkuId]]</f>
        <v>0003</v>
      </c>
      <c r="J29" s="10" t="str">
        <f>Tabela15[[#This Row],[SkuTitle]]</f>
        <v>SharePoint Standard 2019 Device CAL</v>
      </c>
      <c r="K29" s="7" t="s">
        <v>109</v>
      </c>
    </row>
    <row r="30" spans="2:11" x14ac:dyDescent="0.35">
      <c r="B30" s="5" t="s">
        <v>126</v>
      </c>
      <c r="C30" s="6" t="s">
        <v>66</v>
      </c>
      <c r="D30" s="6" t="s">
        <v>67</v>
      </c>
      <c r="E30" s="11" t="s">
        <v>16</v>
      </c>
      <c r="F30" s="11" t="s">
        <v>70</v>
      </c>
      <c r="G30" s="8">
        <v>226.57303370786516</v>
      </c>
      <c r="H30" s="9" t="str">
        <f>Tabela15[[#This Row],[ProductId]]</f>
        <v>DG7GMGF0F4LS</v>
      </c>
      <c r="I30" s="12" t="str">
        <f>Tabela15[[#This Row],[SkuId]]</f>
        <v>0002</v>
      </c>
      <c r="J30" s="10" t="str">
        <f>Tabela15[[#This Row],[SkuTitle]]</f>
        <v>SharePoint Standard 2019 User CAL</v>
      </c>
      <c r="K30" s="7" t="s">
        <v>109</v>
      </c>
    </row>
    <row r="31" spans="2:11" x14ac:dyDescent="0.35">
      <c r="B31" s="5" t="s">
        <v>127</v>
      </c>
      <c r="C31" s="6" t="s">
        <v>72</v>
      </c>
      <c r="D31" s="6" t="s">
        <v>73</v>
      </c>
      <c r="E31" s="11" t="s">
        <v>16</v>
      </c>
      <c r="F31" s="11" t="s">
        <v>72</v>
      </c>
      <c r="G31" s="8">
        <v>8440.3258426966295</v>
      </c>
      <c r="H31" s="9" t="str">
        <f>Tabela15[[#This Row],[ProductId]]</f>
        <v>DG7GMGF0F4LQ</v>
      </c>
      <c r="I31" s="12" t="str">
        <f>Tabela15[[#This Row],[SkuId]]</f>
        <v>0002</v>
      </c>
      <c r="J31" s="10" t="str">
        <f>Tabela15[[#This Row],[SkuTitle]]</f>
        <v>Skype for Business Server 2019</v>
      </c>
      <c r="K31" s="7" t="s">
        <v>109</v>
      </c>
    </row>
    <row r="32" spans="2:11" x14ac:dyDescent="0.35">
      <c r="B32" s="5" t="s">
        <v>128</v>
      </c>
      <c r="C32" s="6" t="s">
        <v>75</v>
      </c>
      <c r="D32" s="6" t="s">
        <v>76</v>
      </c>
      <c r="E32" s="11" t="s">
        <v>29</v>
      </c>
      <c r="F32" s="11" t="s">
        <v>77</v>
      </c>
      <c r="G32" s="8">
        <v>251.62921348314606</v>
      </c>
      <c r="H32" s="9" t="str">
        <f>Tabela15[[#This Row],[ProductId]]</f>
        <v>DG7GMGF0F4LP</v>
      </c>
      <c r="I32" s="12" t="str">
        <f>Tabela15[[#This Row],[SkuId]]</f>
        <v>0003</v>
      </c>
      <c r="J32" s="10" t="str">
        <f>Tabela15[[#This Row],[SkuTitle]]</f>
        <v>Skype for Business Server Enterprise 2019 Device CAL</v>
      </c>
      <c r="K32" s="7" t="s">
        <v>109</v>
      </c>
    </row>
    <row r="33" spans="2:11" x14ac:dyDescent="0.35">
      <c r="B33" s="5" t="s">
        <v>129</v>
      </c>
      <c r="C33" s="6" t="s">
        <v>75</v>
      </c>
      <c r="D33" s="6" t="s">
        <v>76</v>
      </c>
      <c r="E33" s="11" t="s">
        <v>16</v>
      </c>
      <c r="F33" s="11" t="s">
        <v>79</v>
      </c>
      <c r="G33" s="8">
        <v>247.07865168539325</v>
      </c>
      <c r="H33" s="9" t="str">
        <f>Tabela15[[#This Row],[ProductId]]</f>
        <v>DG7GMGF0F4LP</v>
      </c>
      <c r="I33" s="12" t="str">
        <f>Tabela15[[#This Row],[SkuId]]</f>
        <v>0002</v>
      </c>
      <c r="J33" s="10" t="str">
        <f>Tabela15[[#This Row],[SkuTitle]]</f>
        <v>Skype for Business Server Enterprise 2019 User CAL</v>
      </c>
      <c r="K33" s="7" t="s">
        <v>109</v>
      </c>
    </row>
    <row r="34" spans="2:11" x14ac:dyDescent="0.35">
      <c r="B34" s="5" t="s">
        <v>130</v>
      </c>
      <c r="C34" s="6" t="s">
        <v>81</v>
      </c>
      <c r="D34" s="6" t="s">
        <v>82</v>
      </c>
      <c r="E34" s="11" t="s">
        <v>29</v>
      </c>
      <c r="F34" s="11" t="s">
        <v>83</v>
      </c>
      <c r="G34" s="8">
        <v>251.62921348314606</v>
      </c>
      <c r="H34" s="9" t="str">
        <f>Tabela15[[#This Row],[ProductId]]</f>
        <v>DG7GMGF0F4LN</v>
      </c>
      <c r="I34" s="12" t="str">
        <f>Tabela15[[#This Row],[SkuId]]</f>
        <v>0003</v>
      </c>
      <c r="J34" s="10" t="str">
        <f>Tabela15[[#This Row],[SkuTitle]]</f>
        <v>Skype for Business Server Plus 2019 Device CAL</v>
      </c>
      <c r="K34" s="7" t="s">
        <v>109</v>
      </c>
    </row>
    <row r="35" spans="2:11" x14ac:dyDescent="0.35">
      <c r="B35" s="5" t="s">
        <v>131</v>
      </c>
      <c r="C35" s="6" t="s">
        <v>81</v>
      </c>
      <c r="D35" s="6" t="s">
        <v>82</v>
      </c>
      <c r="E35" s="11" t="s">
        <v>16</v>
      </c>
      <c r="F35" s="11" t="s">
        <v>85</v>
      </c>
      <c r="G35" s="8">
        <v>247.07865168539325</v>
      </c>
      <c r="H35" s="9" t="str">
        <f>Tabela15[[#This Row],[ProductId]]</f>
        <v>DG7GMGF0F4LN</v>
      </c>
      <c r="I35" s="12" t="str">
        <f>Tabela15[[#This Row],[SkuId]]</f>
        <v>0002</v>
      </c>
      <c r="J35" s="10" t="str">
        <f>Tabela15[[#This Row],[SkuTitle]]</f>
        <v>Skype for Business Server Plus 2019 User CAL</v>
      </c>
      <c r="K35" s="7" t="s">
        <v>109</v>
      </c>
    </row>
    <row r="36" spans="2:11" x14ac:dyDescent="0.35">
      <c r="B36" s="5" t="s">
        <v>132</v>
      </c>
      <c r="C36" s="6" t="s">
        <v>87</v>
      </c>
      <c r="D36" s="6" t="s">
        <v>88</v>
      </c>
      <c r="E36" s="11" t="s">
        <v>29</v>
      </c>
      <c r="F36" s="11" t="s">
        <v>89</v>
      </c>
      <c r="G36" s="8">
        <v>75.146067415730329</v>
      </c>
      <c r="H36" s="9" t="str">
        <f>Tabela15[[#This Row],[ProductId]]</f>
        <v>DG7GMGF0F4K1</v>
      </c>
      <c r="I36" s="12" t="str">
        <f>Tabela15[[#This Row],[SkuId]]</f>
        <v>0003</v>
      </c>
      <c r="J36" s="10" t="str">
        <f>Tabela15[[#This Row],[SkuTitle]]</f>
        <v>Skype for Business Server Standard 2019 Device CAL</v>
      </c>
      <c r="K36" s="7" t="s">
        <v>109</v>
      </c>
    </row>
    <row r="37" spans="2:11" x14ac:dyDescent="0.35">
      <c r="B37" s="5" t="s">
        <v>133</v>
      </c>
      <c r="C37" s="6" t="s">
        <v>87</v>
      </c>
      <c r="D37" s="6" t="s">
        <v>88</v>
      </c>
      <c r="E37" s="11" t="s">
        <v>16</v>
      </c>
      <c r="F37" s="11" t="s">
        <v>91</v>
      </c>
      <c r="G37" s="8">
        <v>72.876404494382015</v>
      </c>
      <c r="H37" s="9" t="str">
        <f>Tabela15[[#This Row],[ProductId]]</f>
        <v>DG7GMGF0F4K1</v>
      </c>
      <c r="I37" s="12" t="str">
        <f>Tabela15[[#This Row],[SkuId]]</f>
        <v>0002</v>
      </c>
      <c r="J37" s="10" t="str">
        <f>Tabela15[[#This Row],[SkuTitle]]</f>
        <v>Skype for Business Server Standard 2019 User CAL</v>
      </c>
      <c r="K37" s="7" t="s">
        <v>109</v>
      </c>
    </row>
    <row r="38" spans="2:11" x14ac:dyDescent="0.35">
      <c r="B38" s="5" t="s">
        <v>159</v>
      </c>
      <c r="C38" s="6" t="s">
        <v>99</v>
      </c>
      <c r="D38" s="6" t="s">
        <v>100</v>
      </c>
      <c r="E38" s="11" t="s">
        <v>36</v>
      </c>
      <c r="F38" s="11" t="s">
        <v>161</v>
      </c>
      <c r="G38" s="8">
        <v>549.93258426966293</v>
      </c>
      <c r="H38" s="9" t="str">
        <f>Tabela15[[#This Row],[ProductId]]</f>
        <v>DG7GMGF0D8H4</v>
      </c>
      <c r="I38" s="12" t="str">
        <f>Tabela15[[#This Row],[SkuId]]</f>
        <v>0004</v>
      </c>
      <c r="J38" s="10" t="str">
        <f>Tabela15[[#This Row],[SkuTitle]]</f>
        <v>Windows 11 Pro Upgrade</v>
      </c>
      <c r="K38" s="7" t="s">
        <v>109</v>
      </c>
    </row>
    <row r="39" spans="2:11" x14ac:dyDescent="0.35">
      <c r="B39" s="5" t="s">
        <v>160</v>
      </c>
      <c r="C39" s="6" t="s">
        <v>103</v>
      </c>
      <c r="D39" s="6" t="s">
        <v>104</v>
      </c>
      <c r="E39" s="11" t="s">
        <v>36</v>
      </c>
      <c r="F39" s="11" t="s">
        <v>162</v>
      </c>
      <c r="G39" s="8">
        <v>549.93258426966293</v>
      </c>
      <c r="H39" s="9" t="str">
        <f>Tabela15[[#This Row],[ProductId]]</f>
        <v>DG7GMGF0D8H3</v>
      </c>
      <c r="I39" s="12" t="str">
        <f>Tabela15[[#This Row],[SkuId]]</f>
        <v>0004</v>
      </c>
      <c r="J39" s="10" t="str">
        <f>Tabela15[[#This Row],[SkuTitle]]</f>
        <v>Windows 11 Pro N Upgrade</v>
      </c>
      <c r="K39" s="7" t="s">
        <v>109</v>
      </c>
    </row>
    <row r="40" spans="2:11" x14ac:dyDescent="0.35">
      <c r="B40" s="5" t="s">
        <v>895</v>
      </c>
      <c r="C40" s="6" t="s">
        <v>896</v>
      </c>
      <c r="D40" s="6" t="s">
        <v>897</v>
      </c>
      <c r="E40" s="11" t="s">
        <v>36</v>
      </c>
      <c r="F40" s="11" t="s">
        <v>898</v>
      </c>
      <c r="G40" s="8">
        <v>1093.0449438202247</v>
      </c>
      <c r="H40" s="9" t="str">
        <f>Tabela15[[#This Row],[ProductId]]</f>
        <v>DG7GMGF0L4TL</v>
      </c>
      <c r="I40" s="12" t="str">
        <f>Tabela15[[#This Row],[SkuId]]</f>
        <v>0004</v>
      </c>
      <c r="J40" s="10" t="str">
        <f>Tabela15[[#This Row],[SkuTitle]]</f>
        <v>Windows GGWA - Windows 11 Home (Edu) - Legalization Get Genuine</v>
      </c>
      <c r="K40" s="7" t="s">
        <v>109</v>
      </c>
    </row>
    <row r="41" spans="2:11" x14ac:dyDescent="0.35">
      <c r="B41" s="5" t="s">
        <v>2710</v>
      </c>
      <c r="C41" s="6" t="s">
        <v>2694</v>
      </c>
      <c r="D41" s="6" t="s">
        <v>2678</v>
      </c>
      <c r="E41" s="11" t="s">
        <v>16</v>
      </c>
      <c r="F41" s="11" t="s">
        <v>2694</v>
      </c>
      <c r="G41" s="48">
        <v>216.32584269662922</v>
      </c>
      <c r="H41" s="66" t="str">
        <f>Tabela15[[#This Row],[ProductId]]</f>
        <v>DG7GMGF0PN5J</v>
      </c>
      <c r="I41" s="10" t="str">
        <f>Tabela15[[#This Row],[SkuId]]</f>
        <v>0002</v>
      </c>
      <c r="J41" s="10" t="str">
        <f>Tabela15[[#This Row],[SkuTitle]]</f>
        <v>Access LTSC 2024</v>
      </c>
      <c r="K41" s="7" t="s">
        <v>109</v>
      </c>
    </row>
    <row r="42" spans="2:11" x14ac:dyDescent="0.35">
      <c r="B42" s="5" t="s">
        <v>2711</v>
      </c>
      <c r="C42" s="6" t="s">
        <v>2695</v>
      </c>
      <c r="D42" s="6" t="s">
        <v>2679</v>
      </c>
      <c r="E42" s="11" t="s">
        <v>16</v>
      </c>
      <c r="F42" s="11" t="s">
        <v>2695</v>
      </c>
      <c r="G42" s="48">
        <v>216.32584269662922</v>
      </c>
      <c r="H42" s="66" t="str">
        <f>Tabela15[[#This Row],[ProductId]]</f>
        <v>DG7GMGF0PN5H</v>
      </c>
      <c r="I42" s="10" t="str">
        <f>Tabela15[[#This Row],[SkuId]]</f>
        <v>0002</v>
      </c>
      <c r="J42" s="10" t="str">
        <f>Tabela15[[#This Row],[SkuTitle]]</f>
        <v>Excel LTSC 2024</v>
      </c>
      <c r="K42" s="7" t="s">
        <v>109</v>
      </c>
    </row>
    <row r="43" spans="2:11" x14ac:dyDescent="0.35">
      <c r="B43" s="5" t="s">
        <v>2712</v>
      </c>
      <c r="C43" s="6" t="s">
        <v>2696</v>
      </c>
      <c r="D43" s="6" t="s">
        <v>2680</v>
      </c>
      <c r="E43" s="11" t="s">
        <v>11</v>
      </c>
      <c r="F43" s="11" t="s">
        <v>2696</v>
      </c>
      <c r="G43" s="48">
        <v>216.32584269662922</v>
      </c>
      <c r="H43" s="66" t="str">
        <f>Tabela15[[#This Row],[ProductId]]</f>
        <v>DG7GMGF0PN5G</v>
      </c>
      <c r="I43" s="10" t="str">
        <f>Tabela15[[#This Row],[SkuId]]</f>
        <v>0001</v>
      </c>
      <c r="J43" s="10" t="str">
        <f>Tabela15[[#This Row],[SkuTitle]]</f>
        <v>Excel LTSC for Mac 2024</v>
      </c>
      <c r="K43" s="7" t="s">
        <v>109</v>
      </c>
    </row>
    <row r="44" spans="2:11" x14ac:dyDescent="0.35">
      <c r="B44" s="5" t="s">
        <v>2713</v>
      </c>
      <c r="C44" s="6" t="s">
        <v>2697</v>
      </c>
      <c r="D44" s="6" t="s">
        <v>2681</v>
      </c>
      <c r="E44" s="11" t="s">
        <v>16</v>
      </c>
      <c r="F44" s="11" t="s">
        <v>2697</v>
      </c>
      <c r="G44" s="48">
        <v>774.23595505617982</v>
      </c>
      <c r="H44" s="66" t="str">
        <f>Tabela15[[#This Row],[ProductId]]</f>
        <v>DG7GMGF0PN5F</v>
      </c>
      <c r="I44" s="10" t="str">
        <f>Tabela15[[#This Row],[SkuId]]</f>
        <v>0002</v>
      </c>
      <c r="J44" s="10" t="str">
        <f>Tabela15[[#This Row],[SkuTitle]]</f>
        <v>Office LTSC Professional Plus 2024</v>
      </c>
      <c r="K44" s="7" t="s">
        <v>109</v>
      </c>
    </row>
    <row r="45" spans="2:11" x14ac:dyDescent="0.35">
      <c r="B45" s="5" t="s">
        <v>2714</v>
      </c>
      <c r="C45" s="6" t="s">
        <v>2698</v>
      </c>
      <c r="D45" s="6" t="s">
        <v>2682</v>
      </c>
      <c r="E45" s="11" t="s">
        <v>16</v>
      </c>
      <c r="F45" s="11" t="s">
        <v>2698</v>
      </c>
      <c r="G45" s="48">
        <v>563.59550561797755</v>
      </c>
      <c r="H45" s="66" t="str">
        <f>Tabela15[[#This Row],[ProductId]]</f>
        <v>DG7GMGF0PN5D</v>
      </c>
      <c r="I45" s="10" t="str">
        <f>Tabela15[[#This Row],[SkuId]]</f>
        <v>0002</v>
      </c>
      <c r="J45" s="10" t="str">
        <f>Tabela15[[#This Row],[SkuTitle]]</f>
        <v>Office LTSC Standard 2024</v>
      </c>
      <c r="K45" s="7" t="s">
        <v>109</v>
      </c>
    </row>
    <row r="46" spans="2:11" x14ac:dyDescent="0.35">
      <c r="B46" s="5" t="s">
        <v>2715</v>
      </c>
      <c r="C46" s="6" t="s">
        <v>2699</v>
      </c>
      <c r="D46" s="6" t="s">
        <v>2683</v>
      </c>
      <c r="E46" s="11" t="s">
        <v>11</v>
      </c>
      <c r="F46" s="11" t="s">
        <v>2699</v>
      </c>
      <c r="G46" s="48">
        <v>563.59550561797755</v>
      </c>
      <c r="H46" s="66" t="str">
        <f>Tabela15[[#This Row],[ProductId]]</f>
        <v>DG7GMGF0PN5C</v>
      </c>
      <c r="I46" s="10" t="str">
        <f>Tabela15[[#This Row],[SkuId]]</f>
        <v>0001</v>
      </c>
      <c r="J46" s="10" t="str">
        <f>Tabela15[[#This Row],[SkuTitle]]</f>
        <v>Office LTSC Standard for Mac 2024</v>
      </c>
      <c r="K46" s="7" t="s">
        <v>109</v>
      </c>
    </row>
    <row r="47" spans="2:11" x14ac:dyDescent="0.35">
      <c r="B47" s="5" t="s">
        <v>2716</v>
      </c>
      <c r="C47" s="6" t="s">
        <v>2700</v>
      </c>
      <c r="D47" s="6" t="s">
        <v>2684</v>
      </c>
      <c r="E47" s="11" t="s">
        <v>11</v>
      </c>
      <c r="F47" s="11" t="s">
        <v>2700</v>
      </c>
      <c r="G47" s="48">
        <v>216.32584269662922</v>
      </c>
      <c r="H47" s="66" t="str">
        <f>Tabela15[[#This Row],[ProductId]]</f>
        <v>DG7GMGF0PN5V</v>
      </c>
      <c r="I47" s="10" t="str">
        <f>Tabela15[[#This Row],[SkuId]]</f>
        <v>0001</v>
      </c>
      <c r="J47" s="10" t="str">
        <f>Tabela15[[#This Row],[SkuTitle]]</f>
        <v>Outlook LTSC 2024</v>
      </c>
      <c r="K47" s="7" t="s">
        <v>109</v>
      </c>
    </row>
    <row r="48" spans="2:11" x14ac:dyDescent="0.35">
      <c r="B48" s="5" t="s">
        <v>2717</v>
      </c>
      <c r="C48" s="6" t="s">
        <v>2701</v>
      </c>
      <c r="D48" s="6" t="s">
        <v>2685</v>
      </c>
      <c r="E48" s="11" t="s">
        <v>11</v>
      </c>
      <c r="F48" s="11" t="s">
        <v>2701</v>
      </c>
      <c r="G48" s="48">
        <v>216.32584269662922</v>
      </c>
      <c r="H48" s="66" t="str">
        <f>Tabela15[[#This Row],[ProductId]]</f>
        <v>DG7GMGF0PN5W</v>
      </c>
      <c r="I48" s="10" t="str">
        <f>Tabela15[[#This Row],[SkuId]]</f>
        <v>0001</v>
      </c>
      <c r="J48" s="10" t="str">
        <f>Tabela15[[#This Row],[SkuTitle]]</f>
        <v>Outlook LTSC for Mac 2024</v>
      </c>
      <c r="K48" s="7" t="s">
        <v>109</v>
      </c>
    </row>
    <row r="49" spans="2:11" x14ac:dyDescent="0.35">
      <c r="B49" s="5" t="s">
        <v>2718</v>
      </c>
      <c r="C49" s="6" t="s">
        <v>2702</v>
      </c>
      <c r="D49" s="6" t="s">
        <v>2686</v>
      </c>
      <c r="E49" s="11" t="s">
        <v>11</v>
      </c>
      <c r="F49" s="11" t="s">
        <v>2702</v>
      </c>
      <c r="G49" s="48">
        <v>216.32584269662922</v>
      </c>
      <c r="H49" s="66" t="str">
        <f>Tabela15[[#This Row],[ProductId]]</f>
        <v>DG7GMGF0PN47</v>
      </c>
      <c r="I49" s="10" t="str">
        <f>Tabela15[[#This Row],[SkuId]]</f>
        <v>0001</v>
      </c>
      <c r="J49" s="10" t="str">
        <f>Tabela15[[#This Row],[SkuTitle]]</f>
        <v>PowerPoint LTSC 2024</v>
      </c>
      <c r="K49" s="7" t="s">
        <v>109</v>
      </c>
    </row>
    <row r="50" spans="2:11" x14ac:dyDescent="0.35">
      <c r="B50" s="5" t="s">
        <v>2719</v>
      </c>
      <c r="C50" s="6" t="s">
        <v>2703</v>
      </c>
      <c r="D50" s="6" t="s">
        <v>2687</v>
      </c>
      <c r="E50" s="11" t="s">
        <v>16</v>
      </c>
      <c r="F50" s="11" t="s">
        <v>2703</v>
      </c>
      <c r="G50" s="48">
        <v>216.32584269662922</v>
      </c>
      <c r="H50" s="66" t="str">
        <f>Tabela15[[#This Row],[ProductId]]</f>
        <v>DG7GMGF0PN46</v>
      </c>
      <c r="I50" s="10" t="str">
        <f>Tabela15[[#This Row],[SkuId]]</f>
        <v>0002</v>
      </c>
      <c r="J50" s="10" t="str">
        <f>Tabela15[[#This Row],[SkuTitle]]</f>
        <v>PowerPoint LTSC for Mac 2024</v>
      </c>
      <c r="K50" s="7" t="s">
        <v>109</v>
      </c>
    </row>
    <row r="51" spans="2:11" x14ac:dyDescent="0.35">
      <c r="B51" s="5" t="s">
        <v>2720</v>
      </c>
      <c r="C51" s="6" t="s">
        <v>2704</v>
      </c>
      <c r="D51" s="6" t="s">
        <v>2688</v>
      </c>
      <c r="E51" s="11" t="s">
        <v>11</v>
      </c>
      <c r="F51" s="11" t="s">
        <v>2704</v>
      </c>
      <c r="G51" s="48">
        <v>1422.1011235955057</v>
      </c>
      <c r="H51" s="66" t="str">
        <f>Tabela15[[#This Row],[ProductId]]</f>
        <v>DG7GMGF0PN45</v>
      </c>
      <c r="I51" s="10" t="str">
        <f>Tabela15[[#This Row],[SkuId]]</f>
        <v>0001</v>
      </c>
      <c r="J51" s="10" t="str">
        <f>Tabela15[[#This Row],[SkuTitle]]</f>
        <v>Project Professional 2024</v>
      </c>
      <c r="K51" s="7" t="s">
        <v>109</v>
      </c>
    </row>
    <row r="52" spans="2:11" x14ac:dyDescent="0.35">
      <c r="B52" s="5" t="s">
        <v>2721</v>
      </c>
      <c r="C52" s="6" t="s">
        <v>2705</v>
      </c>
      <c r="D52" s="6" t="s">
        <v>2689</v>
      </c>
      <c r="E52" s="11" t="s">
        <v>11</v>
      </c>
      <c r="F52" s="11" t="s">
        <v>2705</v>
      </c>
      <c r="G52" s="48">
        <v>858.49438202247188</v>
      </c>
      <c r="H52" s="66" t="str">
        <f>Tabela15[[#This Row],[ProductId]]</f>
        <v>DG7GMGF0PN44</v>
      </c>
      <c r="I52" s="10" t="str">
        <f>Tabela15[[#This Row],[SkuId]]</f>
        <v>0001</v>
      </c>
      <c r="J52" s="10" t="str">
        <f>Tabela15[[#This Row],[SkuTitle]]</f>
        <v>Project Standard 2024</v>
      </c>
      <c r="K52" s="7" t="s">
        <v>109</v>
      </c>
    </row>
    <row r="53" spans="2:11" x14ac:dyDescent="0.35">
      <c r="B53" s="5" t="s">
        <v>2722</v>
      </c>
      <c r="C53" s="6" t="s">
        <v>2706</v>
      </c>
      <c r="D53" s="6" t="s">
        <v>2690</v>
      </c>
      <c r="E53" s="11" t="s">
        <v>16</v>
      </c>
      <c r="F53" s="11" t="s">
        <v>2706</v>
      </c>
      <c r="G53" s="48">
        <v>732.11235955056179</v>
      </c>
      <c r="H53" s="66" t="str">
        <f>Tabela15[[#This Row],[ProductId]]</f>
        <v>DG7GMGF0PN43</v>
      </c>
      <c r="I53" s="10" t="str">
        <f>Tabela15[[#This Row],[SkuId]]</f>
        <v>0002</v>
      </c>
      <c r="J53" s="10" t="str">
        <f>Tabela15[[#This Row],[SkuTitle]]</f>
        <v>Visio LTSC Professional 2024</v>
      </c>
      <c r="K53" s="7" t="s">
        <v>109</v>
      </c>
    </row>
    <row r="54" spans="2:11" x14ac:dyDescent="0.35">
      <c r="B54" s="5" t="s">
        <v>2723</v>
      </c>
      <c r="C54" s="6" t="s">
        <v>2707</v>
      </c>
      <c r="D54" s="6" t="s">
        <v>2691</v>
      </c>
      <c r="E54" s="11" t="s">
        <v>16</v>
      </c>
      <c r="F54" s="11" t="s">
        <v>2707</v>
      </c>
      <c r="G54" s="48">
        <v>387.12359550561797</v>
      </c>
      <c r="H54" s="66" t="str">
        <f>Tabela15[[#This Row],[ProductId]]</f>
        <v>DG7GMGF0PN42</v>
      </c>
      <c r="I54" s="10" t="str">
        <f>Tabela15[[#This Row],[SkuId]]</f>
        <v>0002</v>
      </c>
      <c r="J54" s="10" t="str">
        <f>Tabela15[[#This Row],[SkuTitle]]</f>
        <v>Visio LTSC Standard 2024</v>
      </c>
      <c r="K54" s="7" t="s">
        <v>109</v>
      </c>
    </row>
    <row r="55" spans="2:11" x14ac:dyDescent="0.35">
      <c r="B55" s="5" t="s">
        <v>2724</v>
      </c>
      <c r="C55" s="6" t="s">
        <v>2708</v>
      </c>
      <c r="D55" s="6" t="s">
        <v>2692</v>
      </c>
      <c r="E55" s="11" t="s">
        <v>16</v>
      </c>
      <c r="F55" s="11" t="s">
        <v>2708</v>
      </c>
      <c r="G55" s="48">
        <v>216.32584269662922</v>
      </c>
      <c r="H55" s="66" t="str">
        <f>Tabela15[[#This Row],[ProductId]]</f>
        <v>DG7GMGF0PN41</v>
      </c>
      <c r="I55" s="10" t="str">
        <f>Tabela15[[#This Row],[SkuId]]</f>
        <v>0002</v>
      </c>
      <c r="J55" s="10" t="str">
        <f>Tabela15[[#This Row],[SkuTitle]]</f>
        <v>Word LTSC 2024</v>
      </c>
      <c r="K55" s="7" t="s">
        <v>109</v>
      </c>
    </row>
    <row r="56" spans="2:11" x14ac:dyDescent="0.35">
      <c r="B56" s="5" t="s">
        <v>2725</v>
      </c>
      <c r="C56" s="6" t="s">
        <v>2709</v>
      </c>
      <c r="D56" s="6" t="s">
        <v>2693</v>
      </c>
      <c r="E56" s="11" t="s">
        <v>11</v>
      </c>
      <c r="F56" s="11" t="s">
        <v>2709</v>
      </c>
      <c r="G56" s="48">
        <v>216.32584269662922</v>
      </c>
      <c r="H56" s="66" t="str">
        <f>Tabela15[[#This Row],[ProductId]]</f>
        <v>DG7GMGF0PN40</v>
      </c>
      <c r="I56" s="10" t="str">
        <f>Tabela15[[#This Row],[SkuId]]</f>
        <v>0001</v>
      </c>
      <c r="J56" s="10" t="str">
        <f>Tabela15[[#This Row],[SkuTitle]]</f>
        <v>Word LTSC for Mac 2024</v>
      </c>
      <c r="K56" s="7" t="s">
        <v>109</v>
      </c>
    </row>
    <row r="57" spans="2:11" x14ac:dyDescent="0.35">
      <c r="B57" s="5" t="s">
        <v>2854</v>
      </c>
      <c r="C57" s="6" t="s">
        <v>2821</v>
      </c>
      <c r="D57" s="6" t="s">
        <v>2822</v>
      </c>
      <c r="E57" s="11" t="s">
        <v>11</v>
      </c>
      <c r="F57" s="11" t="s">
        <v>2823</v>
      </c>
      <c r="G57" s="48">
        <v>36760.337078651683</v>
      </c>
      <c r="H57" s="66" t="str">
        <f>Tabela15[[#This Row],[ProductId]]</f>
        <v>DG7GMGF0PWHS</v>
      </c>
      <c r="I57" s="10" t="str">
        <f>Tabela15[[#This Row],[SkuId]]</f>
        <v>0001</v>
      </c>
      <c r="J57" s="10" t="str">
        <f>Tabela15[[#This Row],[SkuTitle]]</f>
        <v>Windows Server 2025 Remote Desktop Services External Connector - License 1</v>
      </c>
      <c r="K57" s="7" t="s">
        <v>109</v>
      </c>
    </row>
    <row r="58" spans="2:11" x14ac:dyDescent="0.35">
      <c r="B58" s="5" t="s">
        <v>2855</v>
      </c>
      <c r="C58" s="6" t="s">
        <v>2825</v>
      </c>
      <c r="D58" s="6" t="s">
        <v>2826</v>
      </c>
      <c r="E58" s="11" t="s">
        <v>33</v>
      </c>
      <c r="F58" s="11" t="s">
        <v>2827</v>
      </c>
      <c r="G58" s="48">
        <v>103.6067415730337</v>
      </c>
      <c r="H58" s="66" t="str">
        <f>Tabela15[[#This Row],[ProductId]]</f>
        <v>DG7GMGF0PWHF</v>
      </c>
      <c r="I58" s="10" t="str">
        <f>Tabela15[[#This Row],[SkuId]]</f>
        <v>0005</v>
      </c>
      <c r="J58" s="10" t="str">
        <f>Tabela15[[#This Row],[SkuTitle]]</f>
        <v>Rights Management Services (RMS) 2025 CAL-1 Device</v>
      </c>
      <c r="K58" s="7" t="s">
        <v>109</v>
      </c>
    </row>
    <row r="59" spans="2:11" x14ac:dyDescent="0.35">
      <c r="B59" s="5" t="s">
        <v>2856</v>
      </c>
      <c r="C59" s="6" t="s">
        <v>2825</v>
      </c>
      <c r="D59" s="6" t="s">
        <v>2826</v>
      </c>
      <c r="E59" s="11" t="s">
        <v>106</v>
      </c>
      <c r="F59" s="11" t="s">
        <v>2829</v>
      </c>
      <c r="G59" s="48">
        <v>133.2134831460674</v>
      </c>
      <c r="H59" s="66" t="str">
        <f>Tabela15[[#This Row],[ProductId]]</f>
        <v>DG7GMGF0PWHF</v>
      </c>
      <c r="I59" s="10" t="str">
        <f>Tabela15[[#This Row],[SkuId]]</f>
        <v>0006</v>
      </c>
      <c r="J59" s="10" t="str">
        <f>Tabela15[[#This Row],[SkuTitle]]</f>
        <v>Rights Management Services (RMS) 2025 CAL- 1 User</v>
      </c>
      <c r="K59" s="7" t="s">
        <v>109</v>
      </c>
    </row>
    <row r="60" spans="2:11" x14ac:dyDescent="0.35">
      <c r="B60" s="5" t="s">
        <v>2857</v>
      </c>
      <c r="C60" s="6" t="s">
        <v>2831</v>
      </c>
      <c r="D60" s="6" t="s">
        <v>2832</v>
      </c>
      <c r="E60" s="11" t="s">
        <v>11</v>
      </c>
      <c r="F60" s="11" t="s">
        <v>2833</v>
      </c>
      <c r="G60" s="48">
        <v>292.61797752808991</v>
      </c>
      <c r="H60" s="66" t="str">
        <f>Tabela15[[#This Row],[ProductId]]</f>
        <v>DG7GMGF0PWHB</v>
      </c>
      <c r="I60" s="10" t="str">
        <f>Tabela15[[#This Row],[SkuId]]</f>
        <v>0001</v>
      </c>
      <c r="J60" s="10" t="str">
        <f>Tabela15[[#This Row],[SkuTitle]]</f>
        <v>Windows Server 2025 Remote Desktop Services - 1 Device CAL</v>
      </c>
      <c r="K60" s="7" t="s">
        <v>109</v>
      </c>
    </row>
    <row r="61" spans="2:11" x14ac:dyDescent="0.35">
      <c r="B61" s="5" t="s">
        <v>2858</v>
      </c>
      <c r="C61" s="6" t="s">
        <v>2831</v>
      </c>
      <c r="D61" s="6" t="s">
        <v>2832</v>
      </c>
      <c r="E61" s="11" t="s">
        <v>36</v>
      </c>
      <c r="F61" s="11" t="s">
        <v>2835</v>
      </c>
      <c r="G61" s="48">
        <v>292.61797752808991</v>
      </c>
      <c r="H61" s="66" t="str">
        <f>Tabela15[[#This Row],[ProductId]]</f>
        <v>DG7GMGF0PWHB</v>
      </c>
      <c r="I61" s="10" t="str">
        <f>Tabela15[[#This Row],[SkuId]]</f>
        <v>0004</v>
      </c>
      <c r="J61" s="10" t="str">
        <f>Tabela15[[#This Row],[SkuTitle]]</f>
        <v>Windows Server 2025 Remote Desktop Services - 1 User CAL</v>
      </c>
      <c r="K61" s="7" t="s">
        <v>109</v>
      </c>
    </row>
    <row r="62" spans="2:11" x14ac:dyDescent="0.35">
      <c r="B62" s="5" t="s">
        <v>2859</v>
      </c>
      <c r="C62" s="6" t="s">
        <v>2837</v>
      </c>
      <c r="D62" s="6" t="s">
        <v>2838</v>
      </c>
      <c r="E62" s="11" t="s">
        <v>16</v>
      </c>
      <c r="F62" s="11" t="s">
        <v>2839</v>
      </c>
      <c r="G62" s="48">
        <v>105.88764044943819</v>
      </c>
      <c r="H62" s="66" t="str">
        <f>Tabela15[[#This Row],[ProductId]]</f>
        <v>DG7GMGF0PWHT</v>
      </c>
      <c r="I62" s="10" t="str">
        <f>Tabela15[[#This Row],[SkuId]]</f>
        <v>0002</v>
      </c>
      <c r="J62" s="10" t="str">
        <f>Tabela15[[#This Row],[SkuTitle]]</f>
        <v>Windows Server 2025 - 1 User CAL</v>
      </c>
      <c r="K62" s="7" t="s">
        <v>109</v>
      </c>
    </row>
    <row r="63" spans="2:11" x14ac:dyDescent="0.35">
      <c r="B63" s="5" t="s">
        <v>2860</v>
      </c>
      <c r="C63" s="6" t="s">
        <v>2837</v>
      </c>
      <c r="D63" s="6" t="s">
        <v>2838</v>
      </c>
      <c r="E63" s="11" t="s">
        <v>33</v>
      </c>
      <c r="F63" s="11" t="s">
        <v>2841</v>
      </c>
      <c r="G63" s="48">
        <v>83.123595505617985</v>
      </c>
      <c r="H63" s="66" t="str">
        <f>Tabela15[[#This Row],[ProductId]]</f>
        <v>DG7GMGF0PWHT</v>
      </c>
      <c r="I63" s="10" t="str">
        <f>Tabela15[[#This Row],[SkuId]]</f>
        <v>0005</v>
      </c>
      <c r="J63" s="10" t="str">
        <f>Tabela15[[#This Row],[SkuTitle]]</f>
        <v>Windows Server 2025 - 1 Device CAL</v>
      </c>
      <c r="K63" s="7" t="s">
        <v>109</v>
      </c>
    </row>
    <row r="64" spans="2:11" x14ac:dyDescent="0.35">
      <c r="B64" s="5" t="s">
        <v>2861</v>
      </c>
      <c r="C64" s="6" t="s">
        <v>2843</v>
      </c>
      <c r="D64" s="6" t="s">
        <v>2844</v>
      </c>
      <c r="E64" s="11" t="s">
        <v>11</v>
      </c>
      <c r="F64" s="11" t="s">
        <v>2845</v>
      </c>
      <c r="G64" s="48">
        <v>14245.977528089887</v>
      </c>
      <c r="H64" s="66" t="str">
        <f>Tabela15[[#This Row],[ProductId]]</f>
        <v>DG7GMGF0PWHD</v>
      </c>
      <c r="I64" s="10" t="str">
        <f>Tabela15[[#This Row],[SkuId]]</f>
        <v>0001</v>
      </c>
      <c r="J64" s="10" t="str">
        <f>Tabela15[[#This Row],[SkuTitle]]</f>
        <v>Windows Server 2025 Datacenter - 16 Core</v>
      </c>
      <c r="K64" s="7" t="s">
        <v>109</v>
      </c>
    </row>
    <row r="65" spans="2:11" x14ac:dyDescent="0.35">
      <c r="B65" s="5" t="s">
        <v>2862</v>
      </c>
      <c r="C65" s="6" t="s">
        <v>2843</v>
      </c>
      <c r="D65" s="6" t="s">
        <v>2844</v>
      </c>
      <c r="E65" s="11" t="s">
        <v>36</v>
      </c>
      <c r="F65" s="11" t="s">
        <v>2847</v>
      </c>
      <c r="G65" s="48">
        <v>1780.7415730337077</v>
      </c>
      <c r="H65" s="66" t="str">
        <f>Tabela15[[#This Row],[ProductId]]</f>
        <v>DG7GMGF0PWHD</v>
      </c>
      <c r="I65" s="10" t="str">
        <f>Tabela15[[#This Row],[SkuId]]</f>
        <v>0004</v>
      </c>
      <c r="J65" s="10" t="str">
        <f>Tabela15[[#This Row],[SkuTitle]]</f>
        <v>Windows Server 2025 Datacenter - 2 Core</v>
      </c>
      <c r="K65" s="7" t="s">
        <v>109</v>
      </c>
    </row>
    <row r="66" spans="2:11" x14ac:dyDescent="0.35">
      <c r="B66" s="5" t="s">
        <v>2863</v>
      </c>
      <c r="C66" s="6" t="s">
        <v>2849</v>
      </c>
      <c r="D66" s="6" t="s">
        <v>2850</v>
      </c>
      <c r="E66" s="11" t="s">
        <v>29</v>
      </c>
      <c r="F66" s="11" t="s">
        <v>2851</v>
      </c>
      <c r="G66" s="48">
        <v>2474.1348314606739</v>
      </c>
      <c r="H66" s="66" t="s">
        <v>2850</v>
      </c>
      <c r="I66" s="10" t="s">
        <v>29</v>
      </c>
      <c r="J66" s="10" t="s">
        <v>2851</v>
      </c>
      <c r="K66" s="7" t="s">
        <v>109</v>
      </c>
    </row>
    <row r="67" spans="2:11" x14ac:dyDescent="0.35">
      <c r="B67" s="5" t="s">
        <v>2864</v>
      </c>
      <c r="C67" s="6" t="s">
        <v>2849</v>
      </c>
      <c r="D67" s="6" t="s">
        <v>2850</v>
      </c>
      <c r="E67" s="11" t="s">
        <v>106</v>
      </c>
      <c r="F67" s="11" t="s">
        <v>2853</v>
      </c>
      <c r="G67" s="48">
        <v>309.69662921348316</v>
      </c>
      <c r="H67" s="66" t="s">
        <v>2850</v>
      </c>
      <c r="I67" s="10" t="s">
        <v>106</v>
      </c>
      <c r="J67" s="10" t="s">
        <v>2853</v>
      </c>
      <c r="K67" s="7" t="s">
        <v>109</v>
      </c>
    </row>
    <row r="68" spans="2:11" x14ac:dyDescent="0.35">
      <c r="B68" s="5" t="s">
        <v>4106</v>
      </c>
      <c r="C68" s="6" t="s">
        <v>4100</v>
      </c>
      <c r="D68" s="6" t="s">
        <v>4103</v>
      </c>
      <c r="E68" s="11" t="s">
        <v>11</v>
      </c>
      <c r="F68" s="11" t="s">
        <v>4100</v>
      </c>
      <c r="G68" s="48">
        <v>5140.7078651685388</v>
      </c>
      <c r="H68" s="66" t="s">
        <v>4103</v>
      </c>
      <c r="I68" s="10" t="s">
        <v>11</v>
      </c>
      <c r="J68" s="10" t="s">
        <v>4100</v>
      </c>
      <c r="K68" s="7" t="s">
        <v>109</v>
      </c>
    </row>
    <row r="69" spans="2:11" x14ac:dyDescent="0.35">
      <c r="B69" s="5" t="s">
        <v>4107</v>
      </c>
      <c r="C69" s="6" t="s">
        <v>4102</v>
      </c>
      <c r="D69" s="6" t="s">
        <v>4104</v>
      </c>
      <c r="E69" s="11" t="s">
        <v>11</v>
      </c>
      <c r="F69" s="11" t="s">
        <v>4105</v>
      </c>
      <c r="G69" s="48">
        <v>42191.382022471909</v>
      </c>
      <c r="H69" s="66" t="s">
        <v>4104</v>
      </c>
      <c r="I69" s="10" t="s">
        <v>11</v>
      </c>
      <c r="J69" s="10" t="s">
        <v>4105</v>
      </c>
      <c r="K69" s="7" t="s">
        <v>109</v>
      </c>
    </row>
    <row r="70" spans="2:11" x14ac:dyDescent="0.35">
      <c r="B70" s="5" t="s">
        <v>4126</v>
      </c>
      <c r="C70" s="6" t="s">
        <v>4119</v>
      </c>
      <c r="D70" s="6" t="s">
        <v>4120</v>
      </c>
      <c r="E70" s="11" t="s">
        <v>29</v>
      </c>
      <c r="F70" s="11" t="s">
        <v>4125</v>
      </c>
      <c r="G70" s="48">
        <v>7.97752808988764</v>
      </c>
      <c r="H70" s="66" t="str">
        <f>Tabela15[[#This Row],[ProductId]]</f>
        <v>DG7GMGF0SSGZ</v>
      </c>
      <c r="I70" s="10" t="str">
        <f>Tabela15[[#This Row],[SkuId]]</f>
        <v>0003</v>
      </c>
      <c r="J70" s="10" t="str">
        <f>Tabela15[[#This Row],[SkuTitle]]</f>
        <v>Windows 10 ESU Year 1 (2025 - 2026)</v>
      </c>
      <c r="K70" s="7" t="s">
        <v>109</v>
      </c>
    </row>
    <row r="71" spans="2:11" x14ac:dyDescent="0.35">
      <c r="B71" s="5" t="s">
        <v>4127</v>
      </c>
      <c r="C71" s="6" t="s">
        <v>4119</v>
      </c>
      <c r="D71" s="6" t="s">
        <v>4120</v>
      </c>
      <c r="E71" s="11" t="s">
        <v>33</v>
      </c>
      <c r="F71" s="11" t="s">
        <v>4121</v>
      </c>
      <c r="G71" s="48">
        <v>17.078651685393258</v>
      </c>
      <c r="H71" s="66" t="str">
        <f>Tabela15[[#This Row],[ProductId]]</f>
        <v>DG7GMGF0SSGZ</v>
      </c>
      <c r="I71" s="10" t="str">
        <f>Tabela15[[#This Row],[SkuId]]</f>
        <v>0005</v>
      </c>
      <c r="J71" s="10" t="str">
        <f>Tabela15[[#This Row],[SkuTitle]]</f>
        <v>Windows 10 ESU Year 2 (2026 - 2027)</v>
      </c>
      <c r="K71" s="7" t="s">
        <v>109</v>
      </c>
    </row>
    <row r="72" spans="2:11" x14ac:dyDescent="0.35">
      <c r="B72" s="5" t="s">
        <v>4128</v>
      </c>
      <c r="C72" s="6" t="s">
        <v>4119</v>
      </c>
      <c r="D72" s="6" t="s">
        <v>4120</v>
      </c>
      <c r="E72" s="11" t="s">
        <v>106</v>
      </c>
      <c r="F72" s="11" t="s">
        <v>4123</v>
      </c>
      <c r="G72" s="48">
        <v>34.157303370786515</v>
      </c>
      <c r="H72" s="66" t="str">
        <f>Tabela15[[#This Row],[ProductId]]</f>
        <v>DG7GMGF0SSGZ</v>
      </c>
      <c r="I72" s="10" t="str">
        <f>Tabela15[[#This Row],[SkuId]]</f>
        <v>0006</v>
      </c>
      <c r="J72" s="10" t="str">
        <f>Tabela15[[#This Row],[SkuTitle]]</f>
        <v>Windows 10 ESU Year 3 (2027 - 2028)</v>
      </c>
      <c r="K72" s="7" t="s">
        <v>109</v>
      </c>
    </row>
    <row r="73" spans="2:11" x14ac:dyDescent="0.35">
      <c r="B73" s="5" t="s">
        <v>4252</v>
      </c>
      <c r="C73" s="6" t="s">
        <v>4253</v>
      </c>
      <c r="D73" s="6" t="s">
        <v>4254</v>
      </c>
      <c r="E73" s="11" t="s">
        <v>16</v>
      </c>
      <c r="F73" s="11" t="s">
        <v>4253</v>
      </c>
      <c r="G73" s="48">
        <v>629.64044943820227</v>
      </c>
      <c r="H73" s="66" t="str">
        <f>Tabela15[[#This Row],[ProductId]]</f>
        <v>DG7GMGF0VJ96</v>
      </c>
      <c r="I73" s="10" t="str">
        <f>Tabela15[[#This Row],[SkuId]]</f>
        <v>0002</v>
      </c>
      <c r="J73" s="10" t="str">
        <f>Tabela15[[#This Row],[SkuTitle]]</f>
        <v>Visual Studio Professional 2026</v>
      </c>
      <c r="K73" s="70" t="s">
        <v>109</v>
      </c>
    </row>
    <row r="74" spans="2:11" x14ac:dyDescent="0.35">
      <c r="B74" s="5" t="s">
        <v>4271</v>
      </c>
      <c r="C74" s="6" t="s">
        <v>4260</v>
      </c>
      <c r="D74" s="6" t="s">
        <v>4263</v>
      </c>
      <c r="E74" s="11" t="s">
        <v>11</v>
      </c>
      <c r="F74" s="11" t="s">
        <v>4267</v>
      </c>
      <c r="G74" s="48">
        <v>482.76404494382024</v>
      </c>
      <c r="H74" s="66" t="str">
        <f>Tabela15[[#This Row],[ProductId]]</f>
        <v>DG7GMGF0VNHV</v>
      </c>
      <c r="I74" s="10" t="str">
        <f>Tabela15[[#This Row],[SkuId]]</f>
        <v>0001</v>
      </c>
      <c r="J74" s="10" t="str">
        <f>Tabela15[[#This Row],[SkuTitle]]</f>
        <v>SQL Server 2025 - 1 Device CAL</v>
      </c>
      <c r="K74" s="70" t="s">
        <v>109</v>
      </c>
    </row>
    <row r="75" spans="2:11" x14ac:dyDescent="0.35">
      <c r="B75" s="5" t="s">
        <v>4272</v>
      </c>
      <c r="C75" s="6" t="s">
        <v>4260</v>
      </c>
      <c r="D75" s="6" t="s">
        <v>4263</v>
      </c>
      <c r="E75" s="11" t="s">
        <v>16</v>
      </c>
      <c r="F75" s="11" t="s">
        <v>4268</v>
      </c>
      <c r="G75" s="48">
        <v>482.76404494382024</v>
      </c>
      <c r="H75" s="66" t="str">
        <f>Tabela15[[#This Row],[ProductId]]</f>
        <v>DG7GMGF0VNHV</v>
      </c>
      <c r="I75" s="10" t="str">
        <f>Tabela15[[#This Row],[SkuId]]</f>
        <v>0002</v>
      </c>
      <c r="J75" s="10" t="str">
        <f>Tabela15[[#This Row],[SkuTitle]]</f>
        <v>SQL Server 2025 - 1 User CAL</v>
      </c>
      <c r="K75" s="70" t="s">
        <v>109</v>
      </c>
    </row>
    <row r="76" spans="2:11" x14ac:dyDescent="0.35">
      <c r="B76" s="5" t="s">
        <v>4273</v>
      </c>
      <c r="C76" s="6" t="s">
        <v>4261</v>
      </c>
      <c r="D76" s="6" t="s">
        <v>4264</v>
      </c>
      <c r="E76" s="11" t="s">
        <v>106</v>
      </c>
      <c r="F76" s="11" t="s">
        <v>4269</v>
      </c>
      <c r="G76" s="48">
        <v>31824.573033707864</v>
      </c>
      <c r="H76" s="66" t="str">
        <f>Tabela15[[#This Row],[ProductId]]</f>
        <v>DG7GMGF0VNGX</v>
      </c>
      <c r="I76" s="10" t="str">
        <f>Tabela15[[#This Row],[SkuId]]</f>
        <v>0006</v>
      </c>
      <c r="J76" s="10" t="str">
        <f>Tabela15[[#This Row],[SkuTitle]]</f>
        <v>SQL Server 2025 Enterprise Core - 2 Core License Pack</v>
      </c>
      <c r="K76" s="70" t="s">
        <v>109</v>
      </c>
    </row>
    <row r="77" spans="2:11" x14ac:dyDescent="0.35">
      <c r="B77" s="5" t="s">
        <v>4274</v>
      </c>
      <c r="C77" s="6" t="s">
        <v>4262</v>
      </c>
      <c r="D77" s="6" t="s">
        <v>4266</v>
      </c>
      <c r="E77" s="11" t="s">
        <v>16</v>
      </c>
      <c r="F77" s="11" t="s">
        <v>4270</v>
      </c>
      <c r="G77" s="48">
        <v>8300.2808988764045</v>
      </c>
      <c r="H77" s="66" t="str">
        <f>Tabela15[[#This Row],[ProductId]]</f>
        <v>DG7GMGF0VNH2</v>
      </c>
      <c r="I77" s="10" t="str">
        <f>Tabela15[[#This Row],[SkuId]]</f>
        <v>0002</v>
      </c>
      <c r="J77" s="10" t="str">
        <f>Tabela15[[#This Row],[SkuTitle]]</f>
        <v>SQL Server 2025 Standard Core - 2 Core License Pack</v>
      </c>
      <c r="K77" s="70" t="s">
        <v>109</v>
      </c>
    </row>
    <row r="78" spans="2:11" x14ac:dyDescent="0.35">
      <c r="B78" s="5" t="s">
        <v>4288</v>
      </c>
      <c r="C78" s="6" t="s">
        <v>4287</v>
      </c>
      <c r="D78" s="6" t="s">
        <v>4265</v>
      </c>
      <c r="E78" s="11" t="s">
        <v>16</v>
      </c>
      <c r="F78" s="11" t="s">
        <v>4286</v>
      </c>
      <c r="G78" s="48">
        <v>2077.9213483146068</v>
      </c>
      <c r="H78" s="66" t="str">
        <f>Tabela15[[#This Row],[ProductId]]</f>
        <v>DG7GMGF0VNJS</v>
      </c>
      <c r="I78" s="10" t="str">
        <f>Tabela15[[#This Row],[SkuId]]</f>
        <v>0002</v>
      </c>
      <c r="J78" s="10" t="str">
        <f>Tabela15[[#This Row],[SkuTitle]]</f>
        <v>SQL Server 2025 Standard edition Perpetual 1 Server License</v>
      </c>
      <c r="K78" s="70" t="s">
        <v>109</v>
      </c>
    </row>
  </sheetData>
  <sheetProtection algorithmName="SHA-512" hashValue="VJhk+Iz5h6Ot96ksKmFdmyeYIaXfC524oHQbOeENvSsj5kty2zL7/u+wQbsf+HjlaLT58uFX+aBQGE+xLW9QeA==" saltValue="AyZEprIcDPVIiz5PwgVdEw==" spinCount="100000" sheet="1" sort="0" autoFilter="0" pivotTables="0"/>
  <phoneticPr fontId="9" type="noConversion"/>
  <pageMargins left="0.511811024" right="0.511811024" top="0.78740157499999996" bottom="0.78740157499999996" header="0.31496062000000002" footer="0.31496062000000002"/>
  <pageSetup paperSize="9" orientation="portrait" verticalDpi="0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F8D5-F09A-4558-9E51-6173DD0F3035}">
  <dimension ref="A1:F189"/>
  <sheetViews>
    <sheetView showGridLines="0" zoomScaleNormal="100" workbookViewId="0">
      <pane ySplit="11" topLeftCell="A12" activePane="bottomLeft" state="frozen"/>
      <selection pane="bottomLeft" activeCell="K21" sqref="K21"/>
    </sheetView>
  </sheetViews>
  <sheetFormatPr defaultRowHeight="14.5" x14ac:dyDescent="0.35"/>
  <cols>
    <col min="1" max="1" width="26" customWidth="1"/>
    <col min="2" max="2" width="23" bestFit="1" customWidth="1"/>
    <col min="3" max="3" width="23" customWidth="1"/>
    <col min="4" max="4" width="32.54296875" bestFit="1" customWidth="1"/>
    <col min="5" max="5" width="17.54296875" customWidth="1"/>
    <col min="6" max="6" width="14.54296875" style="47" hidden="1" customWidth="1"/>
  </cols>
  <sheetData>
    <row r="1" spans="1:6" x14ac:dyDescent="0.35">
      <c r="A1" s="47"/>
    </row>
    <row r="3" spans="1:6" ht="22.5" customHeight="1" x14ac:dyDescent="1.1499999999999999">
      <c r="F3" s="64"/>
    </row>
    <row r="11" spans="1:6" x14ac:dyDescent="0.35">
      <c r="B11" s="49" t="s">
        <v>1641</v>
      </c>
      <c r="C11" s="49" t="s">
        <v>1640</v>
      </c>
      <c r="D11" s="50" t="s">
        <v>146</v>
      </c>
      <c r="E11" s="50" t="s">
        <v>1638</v>
      </c>
      <c r="F11" s="65" t="s">
        <v>4147</v>
      </c>
    </row>
    <row r="12" spans="1:6" x14ac:dyDescent="0.35">
      <c r="B12" s="51" t="s">
        <v>502</v>
      </c>
      <c r="C12" s="51" t="s">
        <v>502</v>
      </c>
      <c r="D12" s="52" t="s">
        <v>498</v>
      </c>
      <c r="E12" s="55" t="s">
        <v>1639</v>
      </c>
      <c r="F12" s="68"/>
    </row>
    <row r="13" spans="1:6" x14ac:dyDescent="0.35">
      <c r="B13" s="51" t="s">
        <v>502</v>
      </c>
      <c r="C13" s="51" t="s">
        <v>1516</v>
      </c>
      <c r="D13" s="52" t="s">
        <v>498</v>
      </c>
      <c r="E13" s="56">
        <v>1</v>
      </c>
      <c r="F13" s="63"/>
    </row>
    <row r="14" spans="1:6" x14ac:dyDescent="0.35">
      <c r="B14" s="51" t="s">
        <v>502</v>
      </c>
      <c r="C14" s="51" t="s">
        <v>1517</v>
      </c>
      <c r="D14" s="52" t="s">
        <v>498</v>
      </c>
      <c r="E14" s="56">
        <v>2</v>
      </c>
      <c r="F14" s="63"/>
    </row>
    <row r="15" spans="1:6" x14ac:dyDescent="0.35">
      <c r="B15" s="51" t="s">
        <v>502</v>
      </c>
      <c r="C15" s="51" t="s">
        <v>1518</v>
      </c>
      <c r="D15" s="52" t="s">
        <v>498</v>
      </c>
      <c r="E15" s="56">
        <v>3</v>
      </c>
      <c r="F15" s="63"/>
    </row>
    <row r="16" spans="1:6" x14ac:dyDescent="0.35">
      <c r="B16" s="51" t="s">
        <v>502</v>
      </c>
      <c r="C16" s="51" t="s">
        <v>1519</v>
      </c>
      <c r="D16" s="52" t="s">
        <v>498</v>
      </c>
      <c r="E16" s="56">
        <v>4</v>
      </c>
      <c r="F16" s="63"/>
    </row>
    <row r="17" spans="2:6" x14ac:dyDescent="0.35">
      <c r="B17" s="51" t="s">
        <v>502</v>
      </c>
      <c r="C17" s="51" t="s">
        <v>1520</v>
      </c>
      <c r="D17" s="52" t="s">
        <v>498</v>
      </c>
      <c r="E17" s="56">
        <v>5</v>
      </c>
      <c r="F17" s="63"/>
    </row>
    <row r="18" spans="2:6" x14ac:dyDescent="0.35">
      <c r="B18" s="51" t="s">
        <v>502</v>
      </c>
      <c r="C18" s="51" t="s">
        <v>1521</v>
      </c>
      <c r="D18" s="52" t="s">
        <v>498</v>
      </c>
      <c r="E18" s="56">
        <v>6</v>
      </c>
      <c r="F18" s="63"/>
    </row>
    <row r="19" spans="2:6" x14ac:dyDescent="0.35">
      <c r="B19" s="51" t="s">
        <v>502</v>
      </c>
      <c r="C19" s="51" t="s">
        <v>1522</v>
      </c>
      <c r="D19" s="52" t="s">
        <v>498</v>
      </c>
      <c r="E19" s="56">
        <v>7</v>
      </c>
      <c r="F19" s="63"/>
    </row>
    <row r="20" spans="2:6" x14ac:dyDescent="0.35">
      <c r="B20" s="51" t="s">
        <v>502</v>
      </c>
      <c r="C20" s="51" t="s">
        <v>1523</v>
      </c>
      <c r="D20" s="52" t="s">
        <v>498</v>
      </c>
      <c r="E20" s="56">
        <v>8</v>
      </c>
      <c r="F20" s="63"/>
    </row>
    <row r="21" spans="2:6" x14ac:dyDescent="0.35">
      <c r="B21" s="51" t="s">
        <v>502</v>
      </c>
      <c r="C21" s="51" t="s">
        <v>1524</v>
      </c>
      <c r="D21" s="52" t="s">
        <v>498</v>
      </c>
      <c r="E21" s="56">
        <v>9</v>
      </c>
      <c r="F21" s="63"/>
    </row>
    <row r="22" spans="2:6" x14ac:dyDescent="0.35">
      <c r="B22" s="51" t="s">
        <v>502</v>
      </c>
      <c r="C22" s="51" t="s">
        <v>1525</v>
      </c>
      <c r="D22" s="52" t="s">
        <v>498</v>
      </c>
      <c r="E22" s="56">
        <v>10</v>
      </c>
      <c r="F22" s="63"/>
    </row>
    <row r="23" spans="2:6" x14ac:dyDescent="0.35">
      <c r="B23" s="51" t="s">
        <v>502</v>
      </c>
      <c r="C23" s="51" t="s">
        <v>1526</v>
      </c>
      <c r="D23" s="52" t="s">
        <v>498</v>
      </c>
      <c r="E23" s="56">
        <v>11</v>
      </c>
      <c r="F23" s="63"/>
    </row>
    <row r="24" spans="2:6" x14ac:dyDescent="0.35">
      <c r="B24" s="51" t="s">
        <v>783</v>
      </c>
      <c r="C24" s="51" t="s">
        <v>783</v>
      </c>
      <c r="D24" s="52" t="s">
        <v>779</v>
      </c>
      <c r="E24" s="56" t="s">
        <v>1639</v>
      </c>
      <c r="F24" s="63"/>
    </row>
    <row r="25" spans="2:6" x14ac:dyDescent="0.35">
      <c r="B25" s="51" t="s">
        <v>783</v>
      </c>
      <c r="C25" s="51" t="s">
        <v>1527</v>
      </c>
      <c r="D25" s="52" t="s">
        <v>779</v>
      </c>
      <c r="E25" s="56">
        <v>1</v>
      </c>
      <c r="F25" s="63"/>
    </row>
    <row r="26" spans="2:6" x14ac:dyDescent="0.35">
      <c r="B26" s="51" t="s">
        <v>783</v>
      </c>
      <c r="C26" s="51" t="s">
        <v>1528</v>
      </c>
      <c r="D26" s="52" t="s">
        <v>779</v>
      </c>
      <c r="E26" s="56">
        <v>2</v>
      </c>
      <c r="F26" s="63"/>
    </row>
    <row r="27" spans="2:6" x14ac:dyDescent="0.35">
      <c r="B27" s="51" t="s">
        <v>783</v>
      </c>
      <c r="C27" s="51" t="s">
        <v>1529</v>
      </c>
      <c r="D27" s="52" t="s">
        <v>779</v>
      </c>
      <c r="E27" s="56">
        <v>3</v>
      </c>
      <c r="F27" s="63"/>
    </row>
    <row r="28" spans="2:6" x14ac:dyDescent="0.35">
      <c r="B28" s="51" t="s">
        <v>783</v>
      </c>
      <c r="C28" s="51" t="s">
        <v>1530</v>
      </c>
      <c r="D28" s="52" t="s">
        <v>779</v>
      </c>
      <c r="E28" s="56">
        <v>4</v>
      </c>
      <c r="F28" s="63"/>
    </row>
    <row r="29" spans="2:6" x14ac:dyDescent="0.35">
      <c r="B29" s="51" t="s">
        <v>783</v>
      </c>
      <c r="C29" s="51" t="s">
        <v>1531</v>
      </c>
      <c r="D29" s="52" t="s">
        <v>779</v>
      </c>
      <c r="E29" s="56">
        <v>5</v>
      </c>
      <c r="F29" s="63"/>
    </row>
    <row r="30" spans="2:6" x14ac:dyDescent="0.35">
      <c r="B30" s="51" t="s">
        <v>783</v>
      </c>
      <c r="C30" s="51" t="s">
        <v>1532</v>
      </c>
      <c r="D30" s="52" t="s">
        <v>779</v>
      </c>
      <c r="E30" s="56">
        <v>6</v>
      </c>
      <c r="F30" s="63"/>
    </row>
    <row r="31" spans="2:6" x14ac:dyDescent="0.35">
      <c r="B31" s="51" t="s">
        <v>783</v>
      </c>
      <c r="C31" s="51" t="s">
        <v>1533</v>
      </c>
      <c r="D31" s="52" t="s">
        <v>779</v>
      </c>
      <c r="E31" s="56">
        <v>7</v>
      </c>
      <c r="F31" s="63"/>
    </row>
    <row r="32" spans="2:6" x14ac:dyDescent="0.35">
      <c r="B32" s="51" t="s">
        <v>783</v>
      </c>
      <c r="C32" s="51" t="s">
        <v>1534</v>
      </c>
      <c r="D32" s="52" t="s">
        <v>779</v>
      </c>
      <c r="E32" s="56">
        <v>8</v>
      </c>
      <c r="F32" s="63"/>
    </row>
    <row r="33" spans="2:6" x14ac:dyDescent="0.35">
      <c r="B33" s="51" t="s">
        <v>783</v>
      </c>
      <c r="C33" s="51" t="s">
        <v>1535</v>
      </c>
      <c r="D33" s="52" t="s">
        <v>779</v>
      </c>
      <c r="E33" s="56">
        <v>9</v>
      </c>
      <c r="F33" s="63"/>
    </row>
    <row r="34" spans="2:6" x14ac:dyDescent="0.35">
      <c r="B34" s="51" t="s">
        <v>783</v>
      </c>
      <c r="C34" s="51" t="s">
        <v>1536</v>
      </c>
      <c r="D34" s="52" t="s">
        <v>779</v>
      </c>
      <c r="E34" s="56">
        <v>10</v>
      </c>
      <c r="F34" s="63"/>
    </row>
    <row r="35" spans="2:6" x14ac:dyDescent="0.35">
      <c r="B35" s="51" t="s">
        <v>783</v>
      </c>
      <c r="C35" s="51" t="s">
        <v>1537</v>
      </c>
      <c r="D35" s="52" t="s">
        <v>779</v>
      </c>
      <c r="E35" s="56">
        <v>11</v>
      </c>
      <c r="F35" s="63"/>
    </row>
    <row r="36" spans="2:6" x14ac:dyDescent="0.35">
      <c r="B36" s="51" t="s">
        <v>521</v>
      </c>
      <c r="C36" s="51" t="s">
        <v>521</v>
      </c>
      <c r="D36" s="52" t="s">
        <v>517</v>
      </c>
      <c r="E36" s="56" t="s">
        <v>1639</v>
      </c>
      <c r="F36" s="63"/>
    </row>
    <row r="37" spans="2:6" x14ac:dyDescent="0.35">
      <c r="B37" s="51" t="s">
        <v>521</v>
      </c>
      <c r="C37" s="51" t="s">
        <v>1538</v>
      </c>
      <c r="D37" s="52" t="s">
        <v>517</v>
      </c>
      <c r="E37" s="56">
        <v>1</v>
      </c>
      <c r="F37" s="63"/>
    </row>
    <row r="38" spans="2:6" x14ac:dyDescent="0.35">
      <c r="B38" s="51" t="s">
        <v>521</v>
      </c>
      <c r="C38" s="51" t="s">
        <v>1539</v>
      </c>
      <c r="D38" s="52" t="s">
        <v>517</v>
      </c>
      <c r="E38" s="56">
        <v>2</v>
      </c>
      <c r="F38" s="63"/>
    </row>
    <row r="39" spans="2:6" x14ac:dyDescent="0.35">
      <c r="B39" s="51" t="s">
        <v>521</v>
      </c>
      <c r="C39" s="51" t="s">
        <v>1540</v>
      </c>
      <c r="D39" s="52" t="s">
        <v>517</v>
      </c>
      <c r="E39" s="56">
        <v>3</v>
      </c>
      <c r="F39" s="63"/>
    </row>
    <row r="40" spans="2:6" x14ac:dyDescent="0.35">
      <c r="B40" s="51" t="s">
        <v>521</v>
      </c>
      <c r="C40" s="51" t="s">
        <v>1541</v>
      </c>
      <c r="D40" s="52" t="s">
        <v>517</v>
      </c>
      <c r="E40" s="56">
        <v>4</v>
      </c>
      <c r="F40" s="63"/>
    </row>
    <row r="41" spans="2:6" x14ac:dyDescent="0.35">
      <c r="B41" s="51" t="s">
        <v>521</v>
      </c>
      <c r="C41" s="51" t="s">
        <v>1542</v>
      </c>
      <c r="D41" s="52" t="s">
        <v>517</v>
      </c>
      <c r="E41" s="56">
        <v>5</v>
      </c>
      <c r="F41" s="63"/>
    </row>
    <row r="42" spans="2:6" x14ac:dyDescent="0.35">
      <c r="B42" s="51" t="s">
        <v>521</v>
      </c>
      <c r="C42" s="51" t="s">
        <v>1543</v>
      </c>
      <c r="D42" s="52" t="s">
        <v>517</v>
      </c>
      <c r="E42" s="56">
        <v>6</v>
      </c>
      <c r="F42" s="63"/>
    </row>
    <row r="43" spans="2:6" x14ac:dyDescent="0.35">
      <c r="B43" s="51" t="s">
        <v>521</v>
      </c>
      <c r="C43" s="51" t="s">
        <v>1544</v>
      </c>
      <c r="D43" s="52" t="s">
        <v>517</v>
      </c>
      <c r="E43" s="56">
        <v>7</v>
      </c>
      <c r="F43" s="63"/>
    </row>
    <row r="44" spans="2:6" x14ac:dyDescent="0.35">
      <c r="B44" s="51" t="s">
        <v>521</v>
      </c>
      <c r="C44" s="51" t="s">
        <v>1545</v>
      </c>
      <c r="D44" s="52" t="s">
        <v>517</v>
      </c>
      <c r="E44" s="56">
        <v>8</v>
      </c>
      <c r="F44" s="63"/>
    </row>
    <row r="45" spans="2:6" x14ac:dyDescent="0.35">
      <c r="B45" s="51" t="s">
        <v>521</v>
      </c>
      <c r="C45" s="51" t="s">
        <v>1546</v>
      </c>
      <c r="D45" s="52" t="s">
        <v>517</v>
      </c>
      <c r="E45" s="56">
        <v>9</v>
      </c>
      <c r="F45" s="63"/>
    </row>
    <row r="46" spans="2:6" x14ac:dyDescent="0.35">
      <c r="B46" s="51" t="s">
        <v>521</v>
      </c>
      <c r="C46" s="51" t="s">
        <v>1547</v>
      </c>
      <c r="D46" s="52" t="s">
        <v>517</v>
      </c>
      <c r="E46" s="56">
        <v>10</v>
      </c>
      <c r="F46" s="63"/>
    </row>
    <row r="47" spans="2:6" x14ac:dyDescent="0.35">
      <c r="B47" s="51" t="s">
        <v>521</v>
      </c>
      <c r="C47" s="51" t="s">
        <v>1548</v>
      </c>
      <c r="D47" s="52" t="s">
        <v>517</v>
      </c>
      <c r="E47" s="56">
        <v>11</v>
      </c>
      <c r="F47" s="63"/>
    </row>
    <row r="48" spans="2:6" x14ac:dyDescent="0.35">
      <c r="B48" s="51" t="s">
        <v>765</v>
      </c>
      <c r="C48" s="51" t="s">
        <v>765</v>
      </c>
      <c r="D48" s="52" t="s">
        <v>762</v>
      </c>
      <c r="E48" s="56" t="s">
        <v>1639</v>
      </c>
      <c r="F48" s="63"/>
    </row>
    <row r="49" spans="2:6" x14ac:dyDescent="0.35">
      <c r="B49" s="51" t="s">
        <v>765</v>
      </c>
      <c r="C49" s="51" t="s">
        <v>1549</v>
      </c>
      <c r="D49" s="52" t="s">
        <v>762</v>
      </c>
      <c r="E49" s="56">
        <v>1</v>
      </c>
      <c r="F49" s="63"/>
    </row>
    <row r="50" spans="2:6" x14ac:dyDescent="0.35">
      <c r="B50" s="51" t="s">
        <v>765</v>
      </c>
      <c r="C50" s="51" t="s">
        <v>1550</v>
      </c>
      <c r="D50" s="52" t="s">
        <v>762</v>
      </c>
      <c r="E50" s="56">
        <v>2</v>
      </c>
      <c r="F50" s="63"/>
    </row>
    <row r="51" spans="2:6" x14ac:dyDescent="0.35">
      <c r="B51" s="51" t="s">
        <v>765</v>
      </c>
      <c r="C51" s="51" t="s">
        <v>1551</v>
      </c>
      <c r="D51" s="52" t="s">
        <v>762</v>
      </c>
      <c r="E51" s="56">
        <v>3</v>
      </c>
      <c r="F51" s="63"/>
    </row>
    <row r="52" spans="2:6" x14ac:dyDescent="0.35">
      <c r="B52" s="51" t="s">
        <v>765</v>
      </c>
      <c r="C52" s="51" t="s">
        <v>1552</v>
      </c>
      <c r="D52" s="52" t="s">
        <v>762</v>
      </c>
      <c r="E52" s="56">
        <v>4</v>
      </c>
      <c r="F52" s="63"/>
    </row>
    <row r="53" spans="2:6" x14ac:dyDescent="0.35">
      <c r="B53" s="51" t="s">
        <v>765</v>
      </c>
      <c r="C53" s="51" t="s">
        <v>1553</v>
      </c>
      <c r="D53" s="52" t="s">
        <v>762</v>
      </c>
      <c r="E53" s="56">
        <v>5</v>
      </c>
      <c r="F53" s="63"/>
    </row>
    <row r="54" spans="2:6" x14ac:dyDescent="0.35">
      <c r="B54" s="51" t="s">
        <v>765</v>
      </c>
      <c r="C54" s="51" t="s">
        <v>1554</v>
      </c>
      <c r="D54" s="52" t="s">
        <v>762</v>
      </c>
      <c r="E54" s="56">
        <v>6</v>
      </c>
      <c r="F54" s="63"/>
    </row>
    <row r="55" spans="2:6" x14ac:dyDescent="0.35">
      <c r="B55" s="51" t="s">
        <v>765</v>
      </c>
      <c r="C55" s="51" t="s">
        <v>1555</v>
      </c>
      <c r="D55" s="52" t="s">
        <v>762</v>
      </c>
      <c r="E55" s="56">
        <v>7</v>
      </c>
      <c r="F55" s="63"/>
    </row>
    <row r="56" spans="2:6" x14ac:dyDescent="0.35">
      <c r="B56" s="51" t="s">
        <v>765</v>
      </c>
      <c r="C56" s="51" t="s">
        <v>1556</v>
      </c>
      <c r="D56" s="52" t="s">
        <v>762</v>
      </c>
      <c r="E56" s="56">
        <v>8</v>
      </c>
      <c r="F56" s="63"/>
    </row>
    <row r="57" spans="2:6" x14ac:dyDescent="0.35">
      <c r="B57" s="51" t="s">
        <v>765</v>
      </c>
      <c r="C57" s="51" t="s">
        <v>1557</v>
      </c>
      <c r="D57" s="52" t="s">
        <v>762</v>
      </c>
      <c r="E57" s="56">
        <v>9</v>
      </c>
      <c r="F57" s="63"/>
    </row>
    <row r="58" spans="2:6" x14ac:dyDescent="0.35">
      <c r="B58" s="51" t="s">
        <v>765</v>
      </c>
      <c r="C58" s="51" t="s">
        <v>1558</v>
      </c>
      <c r="D58" s="52" t="s">
        <v>762</v>
      </c>
      <c r="E58" s="56">
        <v>10</v>
      </c>
      <c r="F58" s="63"/>
    </row>
    <row r="59" spans="2:6" x14ac:dyDescent="0.35">
      <c r="B59" s="51" t="s">
        <v>765</v>
      </c>
      <c r="C59" s="51" t="s">
        <v>1559</v>
      </c>
      <c r="D59" s="52" t="s">
        <v>762</v>
      </c>
      <c r="E59" s="56">
        <v>11</v>
      </c>
      <c r="F59" s="63"/>
    </row>
    <row r="60" spans="2:6" x14ac:dyDescent="0.35">
      <c r="B60" s="51" t="s">
        <v>530</v>
      </c>
      <c r="C60" s="51" t="s">
        <v>530</v>
      </c>
      <c r="D60" s="52" t="s">
        <v>527</v>
      </c>
      <c r="E60" s="56" t="s">
        <v>1639</v>
      </c>
      <c r="F60" s="63"/>
    </row>
    <row r="61" spans="2:6" x14ac:dyDescent="0.35">
      <c r="B61" s="51" t="s">
        <v>530</v>
      </c>
      <c r="C61" s="51" t="s">
        <v>1560</v>
      </c>
      <c r="D61" s="52" t="s">
        <v>527</v>
      </c>
      <c r="E61" s="56">
        <v>1</v>
      </c>
      <c r="F61" s="63"/>
    </row>
    <row r="62" spans="2:6" x14ac:dyDescent="0.35">
      <c r="B62" s="51" t="s">
        <v>530</v>
      </c>
      <c r="C62" s="51" t="s">
        <v>1561</v>
      </c>
      <c r="D62" s="52" t="s">
        <v>527</v>
      </c>
      <c r="E62" s="56">
        <v>2</v>
      </c>
      <c r="F62" s="63"/>
    </row>
    <row r="63" spans="2:6" x14ac:dyDescent="0.35">
      <c r="B63" s="51" t="s">
        <v>530</v>
      </c>
      <c r="C63" s="51" t="s">
        <v>1562</v>
      </c>
      <c r="D63" s="52" t="s">
        <v>527</v>
      </c>
      <c r="E63" s="56">
        <v>3</v>
      </c>
      <c r="F63" s="63"/>
    </row>
    <row r="64" spans="2:6" x14ac:dyDescent="0.35">
      <c r="B64" s="51" t="s">
        <v>530</v>
      </c>
      <c r="C64" s="51" t="s">
        <v>1563</v>
      </c>
      <c r="D64" s="52" t="s">
        <v>527</v>
      </c>
      <c r="E64" s="56">
        <v>4</v>
      </c>
      <c r="F64" s="63"/>
    </row>
    <row r="65" spans="2:6" x14ac:dyDescent="0.35">
      <c r="B65" s="51" t="s">
        <v>530</v>
      </c>
      <c r="C65" s="51" t="s">
        <v>1564</v>
      </c>
      <c r="D65" s="52" t="s">
        <v>527</v>
      </c>
      <c r="E65" s="56">
        <v>5</v>
      </c>
      <c r="F65" s="63"/>
    </row>
    <row r="66" spans="2:6" x14ac:dyDescent="0.35">
      <c r="B66" s="51" t="s">
        <v>530</v>
      </c>
      <c r="C66" s="51" t="s">
        <v>1565</v>
      </c>
      <c r="D66" s="52" t="s">
        <v>527</v>
      </c>
      <c r="E66" s="56">
        <v>6</v>
      </c>
      <c r="F66" s="63"/>
    </row>
    <row r="67" spans="2:6" x14ac:dyDescent="0.35">
      <c r="B67" s="51" t="s">
        <v>530</v>
      </c>
      <c r="C67" s="51" t="s">
        <v>1566</v>
      </c>
      <c r="D67" s="52" t="s">
        <v>527</v>
      </c>
      <c r="E67" s="56">
        <v>7</v>
      </c>
      <c r="F67" s="63"/>
    </row>
    <row r="68" spans="2:6" x14ac:dyDescent="0.35">
      <c r="B68" s="51" t="s">
        <v>530</v>
      </c>
      <c r="C68" s="51" t="s">
        <v>1567</v>
      </c>
      <c r="D68" s="52" t="s">
        <v>527</v>
      </c>
      <c r="E68" s="56">
        <v>8</v>
      </c>
      <c r="F68" s="63"/>
    </row>
    <row r="69" spans="2:6" x14ac:dyDescent="0.35">
      <c r="B69" s="51" t="s">
        <v>530</v>
      </c>
      <c r="C69" s="51" t="s">
        <v>1568</v>
      </c>
      <c r="D69" s="52" t="s">
        <v>527</v>
      </c>
      <c r="E69" s="56">
        <v>9</v>
      </c>
      <c r="F69" s="63"/>
    </row>
    <row r="70" spans="2:6" x14ac:dyDescent="0.35">
      <c r="B70" s="51" t="s">
        <v>530</v>
      </c>
      <c r="C70" s="51" t="s">
        <v>1569</v>
      </c>
      <c r="D70" s="52" t="s">
        <v>527</v>
      </c>
      <c r="E70" s="56">
        <v>10</v>
      </c>
      <c r="F70" s="63"/>
    </row>
    <row r="71" spans="2:6" x14ac:dyDescent="0.35">
      <c r="B71" s="51" t="s">
        <v>530</v>
      </c>
      <c r="C71" s="51" t="s">
        <v>1570</v>
      </c>
      <c r="D71" s="52" t="s">
        <v>527</v>
      </c>
      <c r="E71" s="56">
        <v>11</v>
      </c>
      <c r="F71" s="63"/>
    </row>
    <row r="72" spans="2:6" x14ac:dyDescent="0.35">
      <c r="B72" s="51" t="s">
        <v>698</v>
      </c>
      <c r="C72" s="51" t="s">
        <v>1571</v>
      </c>
      <c r="D72" s="52" t="s">
        <v>694</v>
      </c>
      <c r="E72" s="56">
        <v>1</v>
      </c>
      <c r="F72" s="63"/>
    </row>
    <row r="73" spans="2:6" x14ac:dyDescent="0.35">
      <c r="B73" s="51" t="s">
        <v>698</v>
      </c>
      <c r="C73" s="51" t="s">
        <v>1572</v>
      </c>
      <c r="D73" s="52" t="s">
        <v>694</v>
      </c>
      <c r="E73" s="56">
        <v>2</v>
      </c>
      <c r="F73" s="63"/>
    </row>
    <row r="74" spans="2:6" x14ac:dyDescent="0.35">
      <c r="B74" s="51" t="s">
        <v>698</v>
      </c>
      <c r="C74" s="51" t="s">
        <v>1573</v>
      </c>
      <c r="D74" s="52" t="s">
        <v>694</v>
      </c>
      <c r="E74" s="56">
        <v>3</v>
      </c>
      <c r="F74" s="63"/>
    </row>
    <row r="75" spans="2:6" x14ac:dyDescent="0.35">
      <c r="B75" s="51" t="s">
        <v>698</v>
      </c>
      <c r="C75" s="51" t="s">
        <v>1574</v>
      </c>
      <c r="D75" s="52" t="s">
        <v>694</v>
      </c>
      <c r="E75" s="56">
        <v>4</v>
      </c>
      <c r="F75" s="63"/>
    </row>
    <row r="76" spans="2:6" x14ac:dyDescent="0.35">
      <c r="B76" s="51" t="s">
        <v>698</v>
      </c>
      <c r="C76" s="51" t="s">
        <v>1575</v>
      </c>
      <c r="D76" s="52" t="s">
        <v>694</v>
      </c>
      <c r="E76" s="56">
        <v>5</v>
      </c>
      <c r="F76" s="63"/>
    </row>
    <row r="77" spans="2:6" x14ac:dyDescent="0.35">
      <c r="B77" s="51" t="s">
        <v>698</v>
      </c>
      <c r="C77" s="51" t="s">
        <v>1576</v>
      </c>
      <c r="D77" s="52" t="s">
        <v>694</v>
      </c>
      <c r="E77" s="56">
        <v>6</v>
      </c>
      <c r="F77" s="63"/>
    </row>
    <row r="78" spans="2:6" x14ac:dyDescent="0.35">
      <c r="B78" s="51" t="s">
        <v>698</v>
      </c>
      <c r="C78" s="51" t="s">
        <v>1577</v>
      </c>
      <c r="D78" s="52" t="s">
        <v>694</v>
      </c>
      <c r="E78" s="56">
        <v>7</v>
      </c>
      <c r="F78" s="63"/>
    </row>
    <row r="79" spans="2:6" x14ac:dyDescent="0.35">
      <c r="B79" s="51" t="s">
        <v>698</v>
      </c>
      <c r="C79" s="51" t="s">
        <v>1578</v>
      </c>
      <c r="D79" s="52" t="s">
        <v>694</v>
      </c>
      <c r="E79" s="56">
        <v>8</v>
      </c>
      <c r="F79" s="63"/>
    </row>
    <row r="80" spans="2:6" x14ac:dyDescent="0.35">
      <c r="B80" s="51" t="s">
        <v>698</v>
      </c>
      <c r="C80" s="51" t="s">
        <v>1579</v>
      </c>
      <c r="D80" s="52" t="s">
        <v>694</v>
      </c>
      <c r="E80" s="56">
        <v>9</v>
      </c>
      <c r="F80" s="63"/>
    </row>
    <row r="81" spans="2:6" x14ac:dyDescent="0.35">
      <c r="B81" s="51" t="s">
        <v>698</v>
      </c>
      <c r="C81" s="51" t="s">
        <v>1580</v>
      </c>
      <c r="D81" s="52" t="s">
        <v>694</v>
      </c>
      <c r="E81" s="56">
        <v>10</v>
      </c>
      <c r="F81" s="63"/>
    </row>
    <row r="82" spans="2:6" x14ac:dyDescent="0.35">
      <c r="B82" s="51" t="s">
        <v>698</v>
      </c>
      <c r="C82" s="51" t="s">
        <v>1581</v>
      </c>
      <c r="D82" s="52" t="s">
        <v>694</v>
      </c>
      <c r="E82" s="56">
        <v>11</v>
      </c>
      <c r="F82" s="63"/>
    </row>
    <row r="83" spans="2:6" x14ac:dyDescent="0.35">
      <c r="B83" s="51" t="s">
        <v>507</v>
      </c>
      <c r="C83" s="51" t="s">
        <v>507</v>
      </c>
      <c r="D83" s="52" t="s">
        <v>503</v>
      </c>
      <c r="E83" s="56" t="s">
        <v>1639</v>
      </c>
      <c r="F83" s="63"/>
    </row>
    <row r="84" spans="2:6" x14ac:dyDescent="0.35">
      <c r="B84" s="51" t="s">
        <v>507</v>
      </c>
      <c r="C84" s="51" t="s">
        <v>1582</v>
      </c>
      <c r="D84" s="52" t="s">
        <v>503</v>
      </c>
      <c r="E84" s="56">
        <v>1</v>
      </c>
      <c r="F84" s="63"/>
    </row>
    <row r="85" spans="2:6" x14ac:dyDescent="0.35">
      <c r="B85" s="51" t="s">
        <v>507</v>
      </c>
      <c r="C85" s="51" t="s">
        <v>1583</v>
      </c>
      <c r="D85" s="52" t="s">
        <v>503</v>
      </c>
      <c r="E85" s="56">
        <v>2</v>
      </c>
      <c r="F85" s="63"/>
    </row>
    <row r="86" spans="2:6" x14ac:dyDescent="0.35">
      <c r="B86" s="51" t="s">
        <v>507</v>
      </c>
      <c r="C86" s="51" t="s">
        <v>1584</v>
      </c>
      <c r="D86" s="52" t="s">
        <v>503</v>
      </c>
      <c r="E86" s="56">
        <v>3</v>
      </c>
      <c r="F86" s="63"/>
    </row>
    <row r="87" spans="2:6" x14ac:dyDescent="0.35">
      <c r="B87" s="51" t="s">
        <v>507</v>
      </c>
      <c r="C87" s="51" t="s">
        <v>1585</v>
      </c>
      <c r="D87" s="52" t="s">
        <v>503</v>
      </c>
      <c r="E87" s="56">
        <v>4</v>
      </c>
      <c r="F87" s="63"/>
    </row>
    <row r="88" spans="2:6" x14ac:dyDescent="0.35">
      <c r="B88" s="51" t="s">
        <v>507</v>
      </c>
      <c r="C88" s="51" t="s">
        <v>1586</v>
      </c>
      <c r="D88" s="52" t="s">
        <v>503</v>
      </c>
      <c r="E88" s="56">
        <v>5</v>
      </c>
      <c r="F88" s="63"/>
    </row>
    <row r="89" spans="2:6" x14ac:dyDescent="0.35">
      <c r="B89" s="51" t="s">
        <v>507</v>
      </c>
      <c r="C89" s="51" t="s">
        <v>1587</v>
      </c>
      <c r="D89" s="52" t="s">
        <v>503</v>
      </c>
      <c r="E89" s="56">
        <v>6</v>
      </c>
      <c r="F89" s="63"/>
    </row>
    <row r="90" spans="2:6" x14ac:dyDescent="0.35">
      <c r="B90" s="51" t="s">
        <v>507</v>
      </c>
      <c r="C90" s="51" t="s">
        <v>1588</v>
      </c>
      <c r="D90" s="52" t="s">
        <v>503</v>
      </c>
      <c r="E90" s="56">
        <v>7</v>
      </c>
      <c r="F90" s="63"/>
    </row>
    <row r="91" spans="2:6" x14ac:dyDescent="0.35">
      <c r="B91" s="51" t="s">
        <v>507</v>
      </c>
      <c r="C91" s="51" t="s">
        <v>1589</v>
      </c>
      <c r="D91" s="52" t="s">
        <v>503</v>
      </c>
      <c r="E91" s="56">
        <v>8</v>
      </c>
      <c r="F91" s="63"/>
    </row>
    <row r="92" spans="2:6" x14ac:dyDescent="0.35">
      <c r="B92" s="51" t="s">
        <v>507</v>
      </c>
      <c r="C92" s="51" t="s">
        <v>1590</v>
      </c>
      <c r="D92" s="52" t="s">
        <v>503</v>
      </c>
      <c r="E92" s="56">
        <v>9</v>
      </c>
      <c r="F92" s="63"/>
    </row>
    <row r="93" spans="2:6" x14ac:dyDescent="0.35">
      <c r="B93" s="51" t="s">
        <v>507</v>
      </c>
      <c r="C93" s="51" t="s">
        <v>1591</v>
      </c>
      <c r="D93" s="52" t="s">
        <v>503</v>
      </c>
      <c r="E93" s="56">
        <v>10</v>
      </c>
      <c r="F93" s="63"/>
    </row>
    <row r="94" spans="2:6" x14ac:dyDescent="0.35">
      <c r="B94" s="51" t="s">
        <v>507</v>
      </c>
      <c r="C94" s="51" t="s">
        <v>1592</v>
      </c>
      <c r="D94" s="52" t="s">
        <v>503</v>
      </c>
      <c r="E94" s="56">
        <v>11</v>
      </c>
      <c r="F94" s="63"/>
    </row>
    <row r="95" spans="2:6" x14ac:dyDescent="0.35">
      <c r="B95" s="51" t="s">
        <v>475</v>
      </c>
      <c r="C95" s="51" t="s">
        <v>475</v>
      </c>
      <c r="D95" s="52" t="s">
        <v>471</v>
      </c>
      <c r="E95" s="56" t="s">
        <v>1639</v>
      </c>
      <c r="F95" s="63"/>
    </row>
    <row r="96" spans="2:6" x14ac:dyDescent="0.35">
      <c r="B96" s="51" t="s">
        <v>475</v>
      </c>
      <c r="C96" s="51" t="s">
        <v>1593</v>
      </c>
      <c r="D96" s="52" t="s">
        <v>471</v>
      </c>
      <c r="E96" s="56">
        <v>1</v>
      </c>
      <c r="F96" s="63"/>
    </row>
    <row r="97" spans="2:6" x14ac:dyDescent="0.35">
      <c r="B97" s="51" t="s">
        <v>475</v>
      </c>
      <c r="C97" s="51" t="s">
        <v>1594</v>
      </c>
      <c r="D97" s="52" t="s">
        <v>471</v>
      </c>
      <c r="E97" s="56">
        <v>2</v>
      </c>
      <c r="F97" s="63"/>
    </row>
    <row r="98" spans="2:6" x14ac:dyDescent="0.35">
      <c r="B98" s="51" t="s">
        <v>475</v>
      </c>
      <c r="C98" s="51" t="s">
        <v>1595</v>
      </c>
      <c r="D98" s="52" t="s">
        <v>471</v>
      </c>
      <c r="E98" s="56">
        <v>3</v>
      </c>
      <c r="F98" s="63"/>
    </row>
    <row r="99" spans="2:6" x14ac:dyDescent="0.35">
      <c r="B99" s="51" t="s">
        <v>475</v>
      </c>
      <c r="C99" s="51" t="s">
        <v>1596</v>
      </c>
      <c r="D99" s="52" t="s">
        <v>471</v>
      </c>
      <c r="E99" s="56">
        <v>4</v>
      </c>
      <c r="F99" s="63"/>
    </row>
    <row r="100" spans="2:6" x14ac:dyDescent="0.35">
      <c r="B100" s="51" t="s">
        <v>475</v>
      </c>
      <c r="C100" s="51" t="s">
        <v>1597</v>
      </c>
      <c r="D100" s="52" t="s">
        <v>471</v>
      </c>
      <c r="E100" s="56">
        <v>5</v>
      </c>
      <c r="F100" s="63"/>
    </row>
    <row r="101" spans="2:6" x14ac:dyDescent="0.35">
      <c r="B101" s="51" t="s">
        <v>475</v>
      </c>
      <c r="C101" s="51" t="s">
        <v>1598</v>
      </c>
      <c r="D101" s="52" t="s">
        <v>471</v>
      </c>
      <c r="E101" s="56">
        <v>6</v>
      </c>
      <c r="F101" s="63"/>
    </row>
    <row r="102" spans="2:6" x14ac:dyDescent="0.35">
      <c r="B102" s="51" t="s">
        <v>475</v>
      </c>
      <c r="C102" s="51" t="s">
        <v>1599</v>
      </c>
      <c r="D102" s="52" t="s">
        <v>471</v>
      </c>
      <c r="E102" s="56">
        <v>7</v>
      </c>
      <c r="F102" s="63"/>
    </row>
    <row r="103" spans="2:6" x14ac:dyDescent="0.35">
      <c r="B103" s="51" t="s">
        <v>475</v>
      </c>
      <c r="C103" s="51" t="s">
        <v>1600</v>
      </c>
      <c r="D103" s="52" t="s">
        <v>471</v>
      </c>
      <c r="E103" s="56">
        <v>8</v>
      </c>
      <c r="F103" s="63"/>
    </row>
    <row r="104" spans="2:6" x14ac:dyDescent="0.35">
      <c r="B104" s="51" t="s">
        <v>475</v>
      </c>
      <c r="C104" s="51" t="s">
        <v>1601</v>
      </c>
      <c r="D104" s="52" t="s">
        <v>471</v>
      </c>
      <c r="E104" s="56">
        <v>9</v>
      </c>
      <c r="F104" s="63"/>
    </row>
    <row r="105" spans="2:6" x14ac:dyDescent="0.35">
      <c r="B105" s="51" t="s">
        <v>475</v>
      </c>
      <c r="C105" s="51" t="s">
        <v>1602</v>
      </c>
      <c r="D105" s="52" t="s">
        <v>471</v>
      </c>
      <c r="E105" s="56">
        <v>10</v>
      </c>
      <c r="F105" s="63"/>
    </row>
    <row r="106" spans="2:6" x14ac:dyDescent="0.35">
      <c r="B106" s="51" t="s">
        <v>475</v>
      </c>
      <c r="C106" s="51" t="s">
        <v>1603</v>
      </c>
      <c r="D106" s="52" t="s">
        <v>471</v>
      </c>
      <c r="E106" s="56">
        <v>11</v>
      </c>
      <c r="F106" s="63"/>
    </row>
    <row r="107" spans="2:6" x14ac:dyDescent="0.35">
      <c r="B107" s="51" t="s">
        <v>703</v>
      </c>
      <c r="C107" s="51" t="s">
        <v>1604</v>
      </c>
      <c r="D107" s="52" t="s">
        <v>699</v>
      </c>
      <c r="E107" s="56">
        <v>1</v>
      </c>
      <c r="F107" s="63"/>
    </row>
    <row r="108" spans="2:6" x14ac:dyDescent="0.35">
      <c r="B108" s="51" t="s">
        <v>703</v>
      </c>
      <c r="C108" s="51" t="s">
        <v>1605</v>
      </c>
      <c r="D108" s="52" t="s">
        <v>699</v>
      </c>
      <c r="E108" s="56">
        <v>2</v>
      </c>
      <c r="F108" s="63"/>
    </row>
    <row r="109" spans="2:6" x14ac:dyDescent="0.35">
      <c r="B109" s="51" t="s">
        <v>703</v>
      </c>
      <c r="C109" s="51" t="s">
        <v>1606</v>
      </c>
      <c r="D109" s="52" t="s">
        <v>699</v>
      </c>
      <c r="E109" s="56">
        <v>3</v>
      </c>
      <c r="F109" s="63"/>
    </row>
    <row r="110" spans="2:6" x14ac:dyDescent="0.35">
      <c r="B110" s="51" t="s">
        <v>703</v>
      </c>
      <c r="C110" s="51" t="s">
        <v>1607</v>
      </c>
      <c r="D110" s="52" t="s">
        <v>699</v>
      </c>
      <c r="E110" s="56">
        <v>4</v>
      </c>
      <c r="F110" s="63"/>
    </row>
    <row r="111" spans="2:6" x14ac:dyDescent="0.35">
      <c r="B111" s="51" t="s">
        <v>703</v>
      </c>
      <c r="C111" s="51" t="s">
        <v>1608</v>
      </c>
      <c r="D111" s="52" t="s">
        <v>699</v>
      </c>
      <c r="E111" s="56">
        <v>5</v>
      </c>
      <c r="F111" s="63"/>
    </row>
    <row r="112" spans="2:6" x14ac:dyDescent="0.35">
      <c r="B112" s="51" t="s">
        <v>703</v>
      </c>
      <c r="C112" s="51" t="s">
        <v>1609</v>
      </c>
      <c r="D112" s="52" t="s">
        <v>699</v>
      </c>
      <c r="E112" s="56">
        <v>6</v>
      </c>
      <c r="F112" s="63"/>
    </row>
    <row r="113" spans="2:6" x14ac:dyDescent="0.35">
      <c r="B113" s="51" t="s">
        <v>703</v>
      </c>
      <c r="C113" s="51" t="s">
        <v>1610</v>
      </c>
      <c r="D113" s="52" t="s">
        <v>699</v>
      </c>
      <c r="E113" s="56">
        <v>7</v>
      </c>
      <c r="F113" s="63"/>
    </row>
    <row r="114" spans="2:6" x14ac:dyDescent="0.35">
      <c r="B114" s="51" t="s">
        <v>703</v>
      </c>
      <c r="C114" s="51" t="s">
        <v>1611</v>
      </c>
      <c r="D114" s="52" t="s">
        <v>699</v>
      </c>
      <c r="E114" s="56">
        <v>8</v>
      </c>
      <c r="F114" s="63"/>
    </row>
    <row r="115" spans="2:6" x14ac:dyDescent="0.35">
      <c r="B115" s="51" t="s">
        <v>703</v>
      </c>
      <c r="C115" s="51" t="s">
        <v>1612</v>
      </c>
      <c r="D115" s="52" t="s">
        <v>699</v>
      </c>
      <c r="E115" s="56">
        <v>9</v>
      </c>
      <c r="F115" s="63"/>
    </row>
    <row r="116" spans="2:6" x14ac:dyDescent="0.35">
      <c r="B116" s="51" t="s">
        <v>703</v>
      </c>
      <c r="C116" s="51" t="s">
        <v>1613</v>
      </c>
      <c r="D116" s="52" t="s">
        <v>699</v>
      </c>
      <c r="E116" s="56">
        <v>10</v>
      </c>
      <c r="F116" s="63"/>
    </row>
    <row r="117" spans="2:6" x14ac:dyDescent="0.35">
      <c r="B117" s="51" t="s">
        <v>703</v>
      </c>
      <c r="C117" s="51" t="s">
        <v>1614</v>
      </c>
      <c r="D117" s="52" t="s">
        <v>699</v>
      </c>
      <c r="E117" s="56">
        <v>11</v>
      </c>
      <c r="F117" s="63"/>
    </row>
    <row r="118" spans="2:6" x14ac:dyDescent="0.35">
      <c r="B118" s="51" t="s">
        <v>492</v>
      </c>
      <c r="C118" s="51" t="s">
        <v>492</v>
      </c>
      <c r="D118" s="52" t="s">
        <v>488</v>
      </c>
      <c r="E118" s="56" t="s">
        <v>1639</v>
      </c>
      <c r="F118" s="63"/>
    </row>
    <row r="119" spans="2:6" x14ac:dyDescent="0.35">
      <c r="B119" s="51" t="s">
        <v>492</v>
      </c>
      <c r="C119" s="51" t="s">
        <v>1615</v>
      </c>
      <c r="D119" s="52" t="s">
        <v>488</v>
      </c>
      <c r="E119" s="56">
        <v>1</v>
      </c>
      <c r="F119" s="63"/>
    </row>
    <row r="120" spans="2:6" x14ac:dyDescent="0.35">
      <c r="B120" s="51" t="s">
        <v>492</v>
      </c>
      <c r="C120" s="51" t="s">
        <v>1616</v>
      </c>
      <c r="D120" s="52" t="s">
        <v>488</v>
      </c>
      <c r="E120" s="56">
        <v>2</v>
      </c>
      <c r="F120" s="63"/>
    </row>
    <row r="121" spans="2:6" x14ac:dyDescent="0.35">
      <c r="B121" s="51" t="s">
        <v>492</v>
      </c>
      <c r="C121" s="51" t="s">
        <v>1617</v>
      </c>
      <c r="D121" s="52" t="s">
        <v>488</v>
      </c>
      <c r="E121" s="56">
        <v>3</v>
      </c>
      <c r="F121" s="63"/>
    </row>
    <row r="122" spans="2:6" x14ac:dyDescent="0.35">
      <c r="B122" s="51" t="s">
        <v>492</v>
      </c>
      <c r="C122" s="51" t="s">
        <v>1618</v>
      </c>
      <c r="D122" s="52" t="s">
        <v>488</v>
      </c>
      <c r="E122" s="56">
        <v>4</v>
      </c>
      <c r="F122" s="63"/>
    </row>
    <row r="123" spans="2:6" x14ac:dyDescent="0.35">
      <c r="B123" s="51" t="s">
        <v>492</v>
      </c>
      <c r="C123" s="51" t="s">
        <v>1619</v>
      </c>
      <c r="D123" s="52" t="s">
        <v>488</v>
      </c>
      <c r="E123" s="56">
        <v>5</v>
      </c>
      <c r="F123" s="63"/>
    </row>
    <row r="124" spans="2:6" x14ac:dyDescent="0.35">
      <c r="B124" s="51" t="s">
        <v>492</v>
      </c>
      <c r="C124" s="51" t="s">
        <v>1620</v>
      </c>
      <c r="D124" s="52" t="s">
        <v>488</v>
      </c>
      <c r="E124" s="56">
        <v>6</v>
      </c>
      <c r="F124" s="63"/>
    </row>
    <row r="125" spans="2:6" x14ac:dyDescent="0.35">
      <c r="B125" s="51" t="s">
        <v>492</v>
      </c>
      <c r="C125" s="51" t="s">
        <v>1621</v>
      </c>
      <c r="D125" s="52" t="s">
        <v>488</v>
      </c>
      <c r="E125" s="56">
        <v>7</v>
      </c>
      <c r="F125" s="63"/>
    </row>
    <row r="126" spans="2:6" x14ac:dyDescent="0.35">
      <c r="B126" s="51" t="s">
        <v>492</v>
      </c>
      <c r="C126" s="51" t="s">
        <v>1622</v>
      </c>
      <c r="D126" s="52" t="s">
        <v>488</v>
      </c>
      <c r="E126" s="56">
        <v>8</v>
      </c>
      <c r="F126" s="63"/>
    </row>
    <row r="127" spans="2:6" x14ac:dyDescent="0.35">
      <c r="B127" s="51" t="s">
        <v>492</v>
      </c>
      <c r="C127" s="51" t="s">
        <v>1623</v>
      </c>
      <c r="D127" s="52" t="s">
        <v>488</v>
      </c>
      <c r="E127" s="56">
        <v>9</v>
      </c>
      <c r="F127" s="63"/>
    </row>
    <row r="128" spans="2:6" x14ac:dyDescent="0.35">
      <c r="B128" s="51" t="s">
        <v>492</v>
      </c>
      <c r="C128" s="51" t="s">
        <v>1624</v>
      </c>
      <c r="D128" s="52" t="s">
        <v>488</v>
      </c>
      <c r="E128" s="56">
        <v>10</v>
      </c>
      <c r="F128" s="63"/>
    </row>
    <row r="129" spans="2:6" x14ac:dyDescent="0.35">
      <c r="B129" s="51" t="s">
        <v>492</v>
      </c>
      <c r="C129" s="51" t="s">
        <v>1625</v>
      </c>
      <c r="D129" s="52" t="s">
        <v>488</v>
      </c>
      <c r="E129" s="56">
        <v>11</v>
      </c>
      <c r="F129" s="63"/>
    </row>
    <row r="130" spans="2:6" x14ac:dyDescent="0.35">
      <c r="B130" s="51" t="s">
        <v>658</v>
      </c>
      <c r="C130" s="51" t="s">
        <v>658</v>
      </c>
      <c r="D130" s="52" t="s">
        <v>1626</v>
      </c>
      <c r="E130" s="56" t="s">
        <v>1639</v>
      </c>
      <c r="F130" s="63"/>
    </row>
    <row r="131" spans="2:6" x14ac:dyDescent="0.35">
      <c r="B131" s="51" t="s">
        <v>658</v>
      </c>
      <c r="C131" s="51" t="s">
        <v>1627</v>
      </c>
      <c r="D131" s="52" t="s">
        <v>1626</v>
      </c>
      <c r="E131" s="56">
        <v>1</v>
      </c>
      <c r="F131" s="63"/>
    </row>
    <row r="132" spans="2:6" x14ac:dyDescent="0.35">
      <c r="B132" s="51" t="s">
        <v>658</v>
      </c>
      <c r="C132" s="51" t="s">
        <v>1628</v>
      </c>
      <c r="D132" s="52" t="s">
        <v>1626</v>
      </c>
      <c r="E132" s="56">
        <v>2</v>
      </c>
      <c r="F132" s="63"/>
    </row>
    <row r="133" spans="2:6" x14ac:dyDescent="0.35">
      <c r="B133" s="51" t="s">
        <v>658</v>
      </c>
      <c r="C133" s="51" t="s">
        <v>1629</v>
      </c>
      <c r="D133" s="52" t="s">
        <v>1626</v>
      </c>
      <c r="E133" s="56">
        <v>3</v>
      </c>
      <c r="F133" s="63"/>
    </row>
    <row r="134" spans="2:6" x14ac:dyDescent="0.35">
      <c r="B134" s="51" t="s">
        <v>658</v>
      </c>
      <c r="C134" s="51" t="s">
        <v>1630</v>
      </c>
      <c r="D134" s="52" t="s">
        <v>1626</v>
      </c>
      <c r="E134" s="56">
        <v>4</v>
      </c>
      <c r="F134" s="63"/>
    </row>
    <row r="135" spans="2:6" x14ac:dyDescent="0.35">
      <c r="B135" s="51" t="s">
        <v>658</v>
      </c>
      <c r="C135" s="51" t="s">
        <v>1631</v>
      </c>
      <c r="D135" s="52" t="s">
        <v>1626</v>
      </c>
      <c r="E135" s="56">
        <v>5</v>
      </c>
      <c r="F135" s="63"/>
    </row>
    <row r="136" spans="2:6" x14ac:dyDescent="0.35">
      <c r="B136" s="51" t="s">
        <v>658</v>
      </c>
      <c r="C136" s="51" t="s">
        <v>1632</v>
      </c>
      <c r="D136" s="52" t="s">
        <v>1626</v>
      </c>
      <c r="E136" s="56">
        <v>6</v>
      </c>
      <c r="F136" s="63"/>
    </row>
    <row r="137" spans="2:6" x14ac:dyDescent="0.35">
      <c r="B137" s="51" t="s">
        <v>658</v>
      </c>
      <c r="C137" s="51" t="s">
        <v>1633</v>
      </c>
      <c r="D137" s="52" t="s">
        <v>1626</v>
      </c>
      <c r="E137" s="56">
        <v>7</v>
      </c>
      <c r="F137" s="63"/>
    </row>
    <row r="138" spans="2:6" x14ac:dyDescent="0.35">
      <c r="B138" s="51" t="s">
        <v>658</v>
      </c>
      <c r="C138" s="51" t="s">
        <v>1634</v>
      </c>
      <c r="D138" s="52" t="s">
        <v>1626</v>
      </c>
      <c r="E138" s="56">
        <v>8</v>
      </c>
      <c r="F138" s="63"/>
    </row>
    <row r="139" spans="2:6" x14ac:dyDescent="0.35">
      <c r="B139" s="51" t="s">
        <v>658</v>
      </c>
      <c r="C139" s="51" t="s">
        <v>1635</v>
      </c>
      <c r="D139" s="52" t="s">
        <v>1626</v>
      </c>
      <c r="E139" s="56">
        <v>9</v>
      </c>
      <c r="F139" s="63"/>
    </row>
    <row r="140" spans="2:6" x14ac:dyDescent="0.35">
      <c r="B140" s="51" t="s">
        <v>658</v>
      </c>
      <c r="C140" s="51" t="s">
        <v>1636</v>
      </c>
      <c r="D140" s="52" t="s">
        <v>1626</v>
      </c>
      <c r="E140" s="56">
        <v>10</v>
      </c>
      <c r="F140" s="63"/>
    </row>
    <row r="141" spans="2:6" x14ac:dyDescent="0.35">
      <c r="B141" s="51" t="s">
        <v>658</v>
      </c>
      <c r="C141" s="53" t="s">
        <v>1637</v>
      </c>
      <c r="D141" s="54" t="s">
        <v>1626</v>
      </c>
      <c r="E141" s="57">
        <v>11</v>
      </c>
      <c r="F141" s="63"/>
    </row>
    <row r="142" spans="2:6" x14ac:dyDescent="0.35">
      <c r="B142" s="51" t="s">
        <v>717</v>
      </c>
      <c r="C142" s="51" t="s">
        <v>717</v>
      </c>
      <c r="D142" s="54" t="s">
        <v>1644</v>
      </c>
      <c r="E142" s="56" t="s">
        <v>1639</v>
      </c>
      <c r="F142" s="63"/>
    </row>
    <row r="143" spans="2:6" x14ac:dyDescent="0.35">
      <c r="B143" s="51" t="s">
        <v>717</v>
      </c>
      <c r="C143" s="53" t="s">
        <v>1643</v>
      </c>
      <c r="D143" s="54" t="s">
        <v>1644</v>
      </c>
      <c r="E143" s="56">
        <v>1</v>
      </c>
      <c r="F143" s="63"/>
    </row>
    <row r="144" spans="2:6" x14ac:dyDescent="0.35">
      <c r="B144" s="51" t="s">
        <v>717</v>
      </c>
      <c r="C144" s="53" t="s">
        <v>1645</v>
      </c>
      <c r="D144" s="54" t="s">
        <v>1644</v>
      </c>
      <c r="E144" s="56">
        <v>2</v>
      </c>
      <c r="F144" s="63"/>
    </row>
    <row r="145" spans="2:6" x14ac:dyDescent="0.35">
      <c r="B145" s="51" t="s">
        <v>717</v>
      </c>
      <c r="C145" s="53" t="s">
        <v>1646</v>
      </c>
      <c r="D145" s="54" t="s">
        <v>1644</v>
      </c>
      <c r="E145" s="56">
        <v>3</v>
      </c>
      <c r="F145" s="63"/>
    </row>
    <row r="146" spans="2:6" x14ac:dyDescent="0.35">
      <c r="B146" s="51" t="s">
        <v>717</v>
      </c>
      <c r="C146" s="53" t="s">
        <v>1647</v>
      </c>
      <c r="D146" s="54" t="s">
        <v>1644</v>
      </c>
      <c r="E146" s="56">
        <v>4</v>
      </c>
      <c r="F146" s="63"/>
    </row>
    <row r="147" spans="2:6" x14ac:dyDescent="0.35">
      <c r="B147" s="51" t="s">
        <v>717</v>
      </c>
      <c r="C147" s="53" t="s">
        <v>1648</v>
      </c>
      <c r="D147" s="54" t="s">
        <v>1644</v>
      </c>
      <c r="E147" s="56">
        <v>5</v>
      </c>
      <c r="F147" s="63"/>
    </row>
    <row r="148" spans="2:6" x14ac:dyDescent="0.35">
      <c r="B148" s="51" t="s">
        <v>717</v>
      </c>
      <c r="C148" s="53" t="s">
        <v>1649</v>
      </c>
      <c r="D148" s="54" t="s">
        <v>1644</v>
      </c>
      <c r="E148" s="56">
        <v>6</v>
      </c>
      <c r="F148" s="63"/>
    </row>
    <row r="149" spans="2:6" x14ac:dyDescent="0.35">
      <c r="B149" s="51" t="s">
        <v>717</v>
      </c>
      <c r="C149" s="53" t="s">
        <v>1650</v>
      </c>
      <c r="D149" s="54" t="s">
        <v>1644</v>
      </c>
      <c r="E149" s="56">
        <v>7</v>
      </c>
      <c r="F149" s="63"/>
    </row>
    <row r="150" spans="2:6" x14ac:dyDescent="0.35">
      <c r="B150" s="51" t="s">
        <v>717</v>
      </c>
      <c r="C150" s="53" t="s">
        <v>1651</v>
      </c>
      <c r="D150" s="54" t="s">
        <v>1644</v>
      </c>
      <c r="E150" s="56">
        <v>8</v>
      </c>
      <c r="F150" s="63"/>
    </row>
    <row r="151" spans="2:6" x14ac:dyDescent="0.35">
      <c r="B151" s="51" t="s">
        <v>717</v>
      </c>
      <c r="C151" s="53" t="s">
        <v>1652</v>
      </c>
      <c r="D151" s="54" t="s">
        <v>1644</v>
      </c>
      <c r="E151" s="56">
        <v>9</v>
      </c>
      <c r="F151" s="63"/>
    </row>
    <row r="152" spans="2:6" x14ac:dyDescent="0.35">
      <c r="B152" s="51" t="s">
        <v>717</v>
      </c>
      <c r="C152" s="53" t="s">
        <v>1653</v>
      </c>
      <c r="D152" s="54" t="s">
        <v>1644</v>
      </c>
      <c r="E152" s="56">
        <v>10</v>
      </c>
      <c r="F152" s="63"/>
    </row>
    <row r="153" spans="2:6" x14ac:dyDescent="0.35">
      <c r="B153" s="51" t="s">
        <v>717</v>
      </c>
      <c r="C153" s="53" t="s">
        <v>1654</v>
      </c>
      <c r="D153" s="54" t="s">
        <v>1644</v>
      </c>
      <c r="E153" s="57">
        <v>11</v>
      </c>
      <c r="F153" s="63"/>
    </row>
    <row r="154" spans="2:6" x14ac:dyDescent="0.35">
      <c r="B154" s="51" t="s">
        <v>480</v>
      </c>
      <c r="C154" s="51" t="s">
        <v>480</v>
      </c>
      <c r="D154" s="54" t="s">
        <v>476</v>
      </c>
      <c r="E154" s="56" t="s">
        <v>1639</v>
      </c>
      <c r="F154" s="63"/>
    </row>
    <row r="155" spans="2:6" x14ac:dyDescent="0.35">
      <c r="B155" s="51" t="s">
        <v>480</v>
      </c>
      <c r="C155" s="53" t="s">
        <v>1726</v>
      </c>
      <c r="D155" s="54" t="s">
        <v>476</v>
      </c>
      <c r="E155" s="56">
        <v>1</v>
      </c>
      <c r="F155" s="63"/>
    </row>
    <row r="156" spans="2:6" x14ac:dyDescent="0.35">
      <c r="B156" s="51" t="s">
        <v>480</v>
      </c>
      <c r="C156" s="51" t="s">
        <v>1727</v>
      </c>
      <c r="D156" s="54" t="s">
        <v>476</v>
      </c>
      <c r="E156" s="56">
        <v>2</v>
      </c>
      <c r="F156" s="63"/>
    </row>
    <row r="157" spans="2:6" x14ac:dyDescent="0.35">
      <c r="B157" s="51" t="s">
        <v>480</v>
      </c>
      <c r="C157" s="51" t="s">
        <v>1728</v>
      </c>
      <c r="D157" s="54" t="s">
        <v>476</v>
      </c>
      <c r="E157" s="56">
        <v>3</v>
      </c>
      <c r="F157" s="63"/>
    </row>
    <row r="158" spans="2:6" x14ac:dyDescent="0.35">
      <c r="B158" s="51" t="s">
        <v>480</v>
      </c>
      <c r="C158" s="51" t="s">
        <v>1729</v>
      </c>
      <c r="D158" s="54" t="s">
        <v>476</v>
      </c>
      <c r="E158" s="56">
        <v>4</v>
      </c>
      <c r="F158" s="63"/>
    </row>
    <row r="159" spans="2:6" x14ac:dyDescent="0.35">
      <c r="B159" s="51" t="s">
        <v>480</v>
      </c>
      <c r="C159" s="51" t="s">
        <v>1730</v>
      </c>
      <c r="D159" s="54" t="s">
        <v>476</v>
      </c>
      <c r="E159" s="56">
        <v>5</v>
      </c>
      <c r="F159" s="63"/>
    </row>
    <row r="160" spans="2:6" x14ac:dyDescent="0.35">
      <c r="B160" s="51" t="s">
        <v>480</v>
      </c>
      <c r="C160" s="51" t="s">
        <v>1731</v>
      </c>
      <c r="D160" s="54" t="s">
        <v>476</v>
      </c>
      <c r="E160" s="56">
        <v>6</v>
      </c>
      <c r="F160" s="63"/>
    </row>
    <row r="161" spans="2:6" x14ac:dyDescent="0.35">
      <c r="B161" s="51" t="s">
        <v>480</v>
      </c>
      <c r="C161" s="51" t="s">
        <v>1732</v>
      </c>
      <c r="D161" s="54" t="s">
        <v>476</v>
      </c>
      <c r="E161" s="56">
        <v>7</v>
      </c>
      <c r="F161" s="63"/>
    </row>
    <row r="162" spans="2:6" x14ac:dyDescent="0.35">
      <c r="B162" s="51" t="s">
        <v>480</v>
      </c>
      <c r="C162" s="51" t="s">
        <v>1733</v>
      </c>
      <c r="D162" s="54" t="s">
        <v>476</v>
      </c>
      <c r="E162" s="56">
        <v>8</v>
      </c>
      <c r="F162" s="63"/>
    </row>
    <row r="163" spans="2:6" x14ac:dyDescent="0.35">
      <c r="B163" s="51" t="s">
        <v>480</v>
      </c>
      <c r="C163" s="51" t="s">
        <v>1734</v>
      </c>
      <c r="D163" s="54" t="s">
        <v>476</v>
      </c>
      <c r="E163" s="56">
        <v>9</v>
      </c>
      <c r="F163" s="63"/>
    </row>
    <row r="164" spans="2:6" x14ac:dyDescent="0.35">
      <c r="B164" s="51" t="s">
        <v>480</v>
      </c>
      <c r="C164" s="51" t="s">
        <v>1735</v>
      </c>
      <c r="D164" s="54" t="s">
        <v>476</v>
      </c>
      <c r="E164" s="56">
        <v>10</v>
      </c>
      <c r="F164" s="63"/>
    </row>
    <row r="165" spans="2:6" x14ac:dyDescent="0.35">
      <c r="B165" s="51" t="s">
        <v>480</v>
      </c>
      <c r="C165" s="51" t="s">
        <v>1736</v>
      </c>
      <c r="D165" s="54" t="s">
        <v>476</v>
      </c>
      <c r="E165" s="57">
        <v>11</v>
      </c>
      <c r="F165" s="63"/>
    </row>
    <row r="166" spans="2:6" x14ac:dyDescent="0.35">
      <c r="B166" s="58" t="s">
        <v>778</v>
      </c>
      <c r="C166" s="51" t="s">
        <v>778</v>
      </c>
      <c r="D166" s="54" t="s">
        <v>774</v>
      </c>
      <c r="E166" s="56" t="s">
        <v>1639</v>
      </c>
      <c r="F166" s="63"/>
    </row>
    <row r="167" spans="2:6" x14ac:dyDescent="0.35">
      <c r="B167" s="58" t="s">
        <v>778</v>
      </c>
      <c r="C167" s="51" t="s">
        <v>1737</v>
      </c>
      <c r="D167" s="54" t="s">
        <v>774</v>
      </c>
      <c r="E167" s="56">
        <v>1</v>
      </c>
      <c r="F167" s="63"/>
    </row>
    <row r="168" spans="2:6" x14ac:dyDescent="0.35">
      <c r="B168" s="58" t="s">
        <v>778</v>
      </c>
      <c r="C168" s="51" t="s">
        <v>1738</v>
      </c>
      <c r="D168" s="54" t="s">
        <v>774</v>
      </c>
      <c r="E168" s="56">
        <v>2</v>
      </c>
      <c r="F168" s="63"/>
    </row>
    <row r="169" spans="2:6" x14ac:dyDescent="0.35">
      <c r="B169" s="58" t="s">
        <v>778</v>
      </c>
      <c r="C169" s="51" t="s">
        <v>1739</v>
      </c>
      <c r="D169" s="54" t="s">
        <v>774</v>
      </c>
      <c r="E169" s="56">
        <v>3</v>
      </c>
      <c r="F169" s="63"/>
    </row>
    <row r="170" spans="2:6" x14ac:dyDescent="0.35">
      <c r="B170" s="58" t="s">
        <v>778</v>
      </c>
      <c r="C170" s="51" t="s">
        <v>1740</v>
      </c>
      <c r="D170" s="54" t="s">
        <v>774</v>
      </c>
      <c r="E170" s="56">
        <v>4</v>
      </c>
      <c r="F170" s="63"/>
    </row>
    <row r="171" spans="2:6" x14ac:dyDescent="0.35">
      <c r="B171" s="58" t="s">
        <v>778</v>
      </c>
      <c r="C171" s="51" t="s">
        <v>1741</v>
      </c>
      <c r="D171" s="54" t="s">
        <v>774</v>
      </c>
      <c r="E171" s="56">
        <v>5</v>
      </c>
      <c r="F171" s="63"/>
    </row>
    <row r="172" spans="2:6" x14ac:dyDescent="0.35">
      <c r="B172" s="58" t="s">
        <v>778</v>
      </c>
      <c r="C172" s="51" t="s">
        <v>1742</v>
      </c>
      <c r="D172" s="54" t="s">
        <v>774</v>
      </c>
      <c r="E172" s="56">
        <v>6</v>
      </c>
      <c r="F172" s="63"/>
    </row>
    <row r="173" spans="2:6" x14ac:dyDescent="0.35">
      <c r="B173" s="58" t="s">
        <v>778</v>
      </c>
      <c r="C173" s="51" t="s">
        <v>1743</v>
      </c>
      <c r="D173" s="54" t="s">
        <v>774</v>
      </c>
      <c r="E173" s="56">
        <v>7</v>
      </c>
      <c r="F173" s="63"/>
    </row>
    <row r="174" spans="2:6" x14ac:dyDescent="0.35">
      <c r="B174" s="58" t="s">
        <v>778</v>
      </c>
      <c r="C174" s="51" t="s">
        <v>1744</v>
      </c>
      <c r="D174" s="54" t="s">
        <v>774</v>
      </c>
      <c r="E174" s="56">
        <v>8</v>
      </c>
      <c r="F174" s="63"/>
    </row>
    <row r="175" spans="2:6" x14ac:dyDescent="0.35">
      <c r="B175" s="58" t="s">
        <v>778</v>
      </c>
      <c r="C175" s="51" t="s">
        <v>1745</v>
      </c>
      <c r="D175" s="54" t="s">
        <v>774</v>
      </c>
      <c r="E175" s="56">
        <v>9</v>
      </c>
      <c r="F175" s="63"/>
    </row>
    <row r="176" spans="2:6" x14ac:dyDescent="0.35">
      <c r="B176" s="58" t="s">
        <v>778</v>
      </c>
      <c r="C176" s="51" t="s">
        <v>1746</v>
      </c>
      <c r="D176" s="54" t="s">
        <v>774</v>
      </c>
      <c r="E176" s="56">
        <v>10</v>
      </c>
      <c r="F176" s="63"/>
    </row>
    <row r="177" spans="2:6" x14ac:dyDescent="0.35">
      <c r="B177" s="58" t="s">
        <v>778</v>
      </c>
      <c r="C177" s="53" t="s">
        <v>1747</v>
      </c>
      <c r="D177" s="54" t="s">
        <v>774</v>
      </c>
      <c r="E177" s="57">
        <v>11</v>
      </c>
      <c r="F177" s="63"/>
    </row>
    <row r="178" spans="2:6" x14ac:dyDescent="0.35">
      <c r="B178" s="51" t="s">
        <v>813</v>
      </c>
      <c r="C178" s="51" t="s">
        <v>813</v>
      </c>
      <c r="D178" s="54" t="s">
        <v>809</v>
      </c>
      <c r="E178" s="57" t="s">
        <v>1639</v>
      </c>
      <c r="F178" s="63"/>
    </row>
    <row r="179" spans="2:6" x14ac:dyDescent="0.35">
      <c r="B179" s="51" t="s">
        <v>813</v>
      </c>
      <c r="C179" s="51" t="s">
        <v>2030</v>
      </c>
      <c r="D179" s="54" t="s">
        <v>809</v>
      </c>
      <c r="E179" s="57">
        <v>1</v>
      </c>
      <c r="F179" s="63"/>
    </row>
    <row r="180" spans="2:6" x14ac:dyDescent="0.35">
      <c r="B180" s="51" t="s">
        <v>813</v>
      </c>
      <c r="C180" s="51" t="s">
        <v>2031</v>
      </c>
      <c r="D180" s="54" t="s">
        <v>809</v>
      </c>
      <c r="E180" s="57">
        <v>2</v>
      </c>
      <c r="F180" s="63"/>
    </row>
    <row r="181" spans="2:6" x14ac:dyDescent="0.35">
      <c r="B181" s="51" t="s">
        <v>813</v>
      </c>
      <c r="C181" s="51" t="s">
        <v>2032</v>
      </c>
      <c r="D181" s="54" t="s">
        <v>809</v>
      </c>
      <c r="E181" s="57">
        <v>3</v>
      </c>
      <c r="F181" s="63"/>
    </row>
    <row r="182" spans="2:6" x14ac:dyDescent="0.35">
      <c r="B182" s="51" t="s">
        <v>813</v>
      </c>
      <c r="C182" s="51" t="s">
        <v>2033</v>
      </c>
      <c r="D182" s="54" t="s">
        <v>809</v>
      </c>
      <c r="E182" s="57">
        <v>4</v>
      </c>
      <c r="F182" s="63"/>
    </row>
    <row r="183" spans="2:6" x14ac:dyDescent="0.35">
      <c r="B183" s="51" t="s">
        <v>813</v>
      </c>
      <c r="C183" s="51" t="s">
        <v>2034</v>
      </c>
      <c r="D183" s="54" t="s">
        <v>809</v>
      </c>
      <c r="E183" s="57">
        <v>5</v>
      </c>
      <c r="F183" s="63"/>
    </row>
    <row r="184" spans="2:6" x14ac:dyDescent="0.35">
      <c r="B184" s="51" t="s">
        <v>813</v>
      </c>
      <c r="C184" s="51" t="s">
        <v>2035</v>
      </c>
      <c r="D184" s="54" t="s">
        <v>809</v>
      </c>
      <c r="E184" s="57">
        <v>6</v>
      </c>
      <c r="F184" s="63"/>
    </row>
    <row r="185" spans="2:6" x14ac:dyDescent="0.35">
      <c r="B185" s="51" t="s">
        <v>813</v>
      </c>
      <c r="C185" s="51" t="s">
        <v>2036</v>
      </c>
      <c r="D185" s="54" t="s">
        <v>809</v>
      </c>
      <c r="E185" s="57">
        <v>7</v>
      </c>
      <c r="F185" s="63"/>
    </row>
    <row r="186" spans="2:6" x14ac:dyDescent="0.35">
      <c r="B186" s="51" t="s">
        <v>813</v>
      </c>
      <c r="C186" s="51" t="s">
        <v>2037</v>
      </c>
      <c r="D186" s="54" t="s">
        <v>809</v>
      </c>
      <c r="E186" s="57">
        <v>8</v>
      </c>
      <c r="F186" s="63"/>
    </row>
    <row r="187" spans="2:6" x14ac:dyDescent="0.35">
      <c r="B187" s="51" t="s">
        <v>813</v>
      </c>
      <c r="C187" s="51" t="s">
        <v>2038</v>
      </c>
      <c r="D187" s="54" t="s">
        <v>809</v>
      </c>
      <c r="E187" s="57">
        <v>9</v>
      </c>
      <c r="F187" s="63"/>
    </row>
    <row r="188" spans="2:6" x14ac:dyDescent="0.35">
      <c r="B188" s="51" t="s">
        <v>813</v>
      </c>
      <c r="C188" s="51" t="s">
        <v>2039</v>
      </c>
      <c r="D188" s="54" t="s">
        <v>809</v>
      </c>
      <c r="E188" s="57">
        <v>10</v>
      </c>
      <c r="F188" s="63"/>
    </row>
    <row r="189" spans="2:6" x14ac:dyDescent="0.35">
      <c r="B189" s="51" t="s">
        <v>813</v>
      </c>
      <c r="C189" s="53" t="s">
        <v>2040</v>
      </c>
      <c r="D189" s="54" t="s">
        <v>809</v>
      </c>
      <c r="E189" s="57">
        <v>11</v>
      </c>
      <c r="F189" s="63"/>
    </row>
  </sheetData>
  <sheetProtection algorithmName="SHA-512" hashValue="S1CrGO6u8gtPDccsPGwTbN0CQ4D2C3Nua0ZD5HgfRb47BFRp0Qp40BO9Kq9BeoLXRDAwGdq+DIr8PZT+Gq2a3Q==" saltValue="oy2JmpTQ4xPKuR78lD0G9A==" spinCount="100000" sheet="1" sort="0" autoFilter="0" pivotTables="0"/>
  <pageMargins left="0.511811024" right="0.511811024" top="0.78740157499999996" bottom="0.78740157499999996" header="0.31496062000000002" footer="0.31496062000000002"/>
  <pageSetup paperSize="9" orientation="portrait" verticalDpi="0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629AB-DFF8-4DF2-9170-B70DF2B8E4C4}">
  <dimension ref="B6:F50"/>
  <sheetViews>
    <sheetView showGridLines="0" workbookViewId="0">
      <selection activeCell="L19" sqref="L19"/>
    </sheetView>
  </sheetViews>
  <sheetFormatPr defaultRowHeight="14.5" x14ac:dyDescent="0.35"/>
  <cols>
    <col min="1" max="1" width="20.26953125" customWidth="1"/>
    <col min="2" max="2" width="24.7265625" bestFit="1" customWidth="1"/>
    <col min="3" max="3" width="66.54296875" customWidth="1"/>
    <col min="4" max="4" width="16.7265625" customWidth="1"/>
    <col min="5" max="5" width="8.54296875" hidden="1" customWidth="1"/>
    <col min="6" max="6" width="16.1796875" hidden="1" customWidth="1"/>
  </cols>
  <sheetData>
    <row r="6" spans="2:6" ht="6" customHeight="1" x14ac:dyDescent="0.35"/>
    <row r="7" spans="2:6" ht="6" customHeight="1" x14ac:dyDescent="0.35"/>
    <row r="8" spans="2:6" x14ac:dyDescent="0.35">
      <c r="B8" s="21" t="s">
        <v>0</v>
      </c>
      <c r="C8" s="21" t="s">
        <v>149</v>
      </c>
      <c r="D8" s="21" t="s">
        <v>5</v>
      </c>
      <c r="E8" s="22" t="s">
        <v>150</v>
      </c>
      <c r="F8" s="22" t="s">
        <v>151</v>
      </c>
    </row>
    <row r="9" spans="2:6" x14ac:dyDescent="0.35">
      <c r="B9" s="23" t="s">
        <v>2659</v>
      </c>
      <c r="C9" s="24" t="s">
        <v>155</v>
      </c>
      <c r="D9" s="26">
        <v>860.75862068965523</v>
      </c>
      <c r="F9" t="s">
        <v>153</v>
      </c>
    </row>
    <row r="10" spans="2:6" x14ac:dyDescent="0.35">
      <c r="B10" s="23" t="s">
        <v>2660</v>
      </c>
      <c r="C10" s="24" t="s">
        <v>154</v>
      </c>
      <c r="D10" s="26">
        <v>1549.1149425287356</v>
      </c>
      <c r="F10" t="s">
        <v>152</v>
      </c>
    </row>
    <row r="11" spans="2:6" x14ac:dyDescent="0.35">
      <c r="B11" s="23" t="s">
        <v>2661</v>
      </c>
      <c r="C11" s="24" t="s">
        <v>156</v>
      </c>
      <c r="D11" s="26">
        <v>3220.5517241379312</v>
      </c>
      <c r="F11" t="s">
        <v>153</v>
      </c>
    </row>
    <row r="12" spans="2:6" x14ac:dyDescent="0.35">
      <c r="B12" s="25" t="s">
        <v>2738</v>
      </c>
      <c r="C12" s="24" t="s">
        <v>2756</v>
      </c>
      <c r="D12" s="26">
        <v>217.81609195402299</v>
      </c>
      <c r="F12" t="s">
        <v>153</v>
      </c>
    </row>
    <row r="13" spans="2:6" x14ac:dyDescent="0.35">
      <c r="B13" s="25" t="s">
        <v>2739</v>
      </c>
      <c r="C13" s="24" t="s">
        <v>2757</v>
      </c>
      <c r="D13" s="26">
        <v>653.42528735632186</v>
      </c>
      <c r="F13" t="s">
        <v>152</v>
      </c>
    </row>
    <row r="14" spans="2:6" x14ac:dyDescent="0.35">
      <c r="B14" s="25" t="s">
        <v>2740</v>
      </c>
      <c r="C14" s="24" t="s">
        <v>2758</v>
      </c>
      <c r="D14" s="26">
        <v>780.39080459770116</v>
      </c>
      <c r="F14" t="s">
        <v>153</v>
      </c>
    </row>
    <row r="15" spans="2:6" x14ac:dyDescent="0.35">
      <c r="B15" s="25" t="s">
        <v>2741</v>
      </c>
      <c r="C15" s="24" t="s">
        <v>2759</v>
      </c>
      <c r="D15" s="26">
        <v>1735.505747126437</v>
      </c>
      <c r="F15" t="s">
        <v>152</v>
      </c>
    </row>
    <row r="16" spans="2:6" x14ac:dyDescent="0.35">
      <c r="B16" s="25" t="s">
        <v>2742</v>
      </c>
      <c r="C16" s="24" t="s">
        <v>2760</v>
      </c>
      <c r="D16" s="26">
        <v>312.13793103448279</v>
      </c>
      <c r="F16" t="s">
        <v>152</v>
      </c>
    </row>
    <row r="17" spans="2:6" x14ac:dyDescent="0.35">
      <c r="B17" s="25" t="s">
        <v>2743</v>
      </c>
      <c r="C17" s="24" t="s">
        <v>2761</v>
      </c>
      <c r="D17" s="26">
        <v>103.66666666666667</v>
      </c>
      <c r="F17" t="s">
        <v>153</v>
      </c>
    </row>
    <row r="18" spans="2:6" x14ac:dyDescent="0.35">
      <c r="B18" s="25" t="s">
        <v>2744</v>
      </c>
      <c r="C18" s="24" t="s">
        <v>2762</v>
      </c>
      <c r="D18" s="26">
        <v>122.31034482758621</v>
      </c>
      <c r="F18" t="s">
        <v>153</v>
      </c>
    </row>
    <row r="19" spans="2:6" x14ac:dyDescent="0.35">
      <c r="B19" s="25" t="s">
        <v>2745</v>
      </c>
      <c r="C19" s="24" t="s">
        <v>2763</v>
      </c>
      <c r="D19" s="26">
        <v>369.25287356321837</v>
      </c>
      <c r="F19" t="s">
        <v>152</v>
      </c>
    </row>
    <row r="20" spans="2:6" x14ac:dyDescent="0.35">
      <c r="B20" s="25" t="s">
        <v>2746</v>
      </c>
      <c r="C20" s="24" t="s">
        <v>2764</v>
      </c>
      <c r="D20" s="26">
        <v>4119.7586206896549</v>
      </c>
      <c r="F20" t="s">
        <v>153</v>
      </c>
    </row>
    <row r="21" spans="2:6" x14ac:dyDescent="0.35">
      <c r="B21" s="25" t="s">
        <v>2747</v>
      </c>
      <c r="C21" s="24" t="s">
        <v>2765</v>
      </c>
      <c r="D21" s="26">
        <v>16480.172413793105</v>
      </c>
      <c r="F21" t="s">
        <v>153</v>
      </c>
    </row>
    <row r="22" spans="2:6" x14ac:dyDescent="0.35">
      <c r="B22" s="25" t="s">
        <v>2749</v>
      </c>
      <c r="C22" s="24" t="s">
        <v>2766</v>
      </c>
      <c r="D22" s="26">
        <v>34444.241379310348</v>
      </c>
      <c r="F22" t="s">
        <v>152</v>
      </c>
    </row>
    <row r="23" spans="2:6" x14ac:dyDescent="0.35">
      <c r="B23" s="25" t="s">
        <v>2750</v>
      </c>
      <c r="C23" s="24" t="s">
        <v>2767</v>
      </c>
      <c r="D23" s="26">
        <v>1513.022988505747</v>
      </c>
      <c r="F23" t="s">
        <v>152</v>
      </c>
    </row>
    <row r="24" spans="2:6" x14ac:dyDescent="0.35">
      <c r="B24" s="25" t="s">
        <v>2751</v>
      </c>
      <c r="C24" s="24" t="s">
        <v>2768</v>
      </c>
      <c r="D24" s="26">
        <v>2367.9540229885056</v>
      </c>
      <c r="F24" t="s">
        <v>153</v>
      </c>
    </row>
    <row r="25" spans="2:6" x14ac:dyDescent="0.35">
      <c r="B25" s="25" t="s">
        <v>2752</v>
      </c>
      <c r="C25" s="24" t="s">
        <v>2769</v>
      </c>
      <c r="D25" s="26">
        <v>591.68965517241372</v>
      </c>
      <c r="F25" t="s">
        <v>153</v>
      </c>
    </row>
    <row r="26" spans="2:6" x14ac:dyDescent="0.35">
      <c r="B26" s="25" t="s">
        <v>2736</v>
      </c>
      <c r="C26" s="24" t="s">
        <v>2754</v>
      </c>
      <c r="D26" s="26">
        <v>179.36781609195404</v>
      </c>
      <c r="F26" t="s">
        <v>153</v>
      </c>
    </row>
    <row r="27" spans="2:6" x14ac:dyDescent="0.35">
      <c r="B27" s="25" t="s">
        <v>2737</v>
      </c>
      <c r="C27" s="24" t="s">
        <v>2755</v>
      </c>
      <c r="D27" s="26">
        <v>529.97701149425291</v>
      </c>
      <c r="F27" t="s">
        <v>152</v>
      </c>
    </row>
    <row r="28" spans="2:6" x14ac:dyDescent="0.35">
      <c r="B28" s="25" t="s">
        <v>2753</v>
      </c>
      <c r="C28" s="24" t="s">
        <v>2770</v>
      </c>
      <c r="D28" s="26">
        <v>6061.4137931034484</v>
      </c>
      <c r="F28" t="s">
        <v>152</v>
      </c>
    </row>
    <row r="29" spans="2:6" x14ac:dyDescent="0.35">
      <c r="B29" s="25" t="s">
        <v>2748</v>
      </c>
      <c r="C29" s="67" t="s">
        <v>4289</v>
      </c>
      <c r="D29" s="26">
        <v>8611.045977011494</v>
      </c>
    </row>
    <row r="30" spans="2:6" x14ac:dyDescent="0.35">
      <c r="B30" s="25" t="s">
        <v>4091</v>
      </c>
      <c r="C30" s="24" t="s">
        <v>4095</v>
      </c>
      <c r="D30" s="26">
        <v>1344.1264367816093</v>
      </c>
      <c r="F30" t="s">
        <v>153</v>
      </c>
    </row>
    <row r="31" spans="2:6" x14ac:dyDescent="0.35">
      <c r="B31" s="25" t="s">
        <v>4092</v>
      </c>
      <c r="C31" s="24" t="s">
        <v>4096</v>
      </c>
      <c r="D31" s="26">
        <v>3361.4942528735633</v>
      </c>
      <c r="F31" t="s">
        <v>152</v>
      </c>
    </row>
    <row r="32" spans="2:6" x14ac:dyDescent="0.35">
      <c r="B32" s="25" t="s">
        <v>4093</v>
      </c>
      <c r="C32" s="24" t="s">
        <v>4097</v>
      </c>
      <c r="D32" s="26">
        <v>492.68965517241378</v>
      </c>
      <c r="F32" t="s">
        <v>153</v>
      </c>
    </row>
    <row r="33" spans="2:6" x14ac:dyDescent="0.35">
      <c r="B33" s="25" t="s">
        <v>4094</v>
      </c>
      <c r="C33" s="67" t="s">
        <v>4098</v>
      </c>
      <c r="D33" s="26">
        <v>1231.1379310344826</v>
      </c>
      <c r="F33" t="s">
        <v>152</v>
      </c>
    </row>
    <row r="34" spans="2:6" x14ac:dyDescent="0.35">
      <c r="B34" s="25" t="s">
        <v>4129</v>
      </c>
      <c r="C34" s="67" t="s">
        <v>4095</v>
      </c>
      <c r="D34" s="26">
        <v>1344.1034482758619</v>
      </c>
      <c r="F34" t="s">
        <v>4140</v>
      </c>
    </row>
    <row r="35" spans="2:6" x14ac:dyDescent="0.35">
      <c r="B35" s="25" t="s">
        <v>4130</v>
      </c>
      <c r="C35" s="67" t="s">
        <v>4097</v>
      </c>
      <c r="D35" s="26">
        <v>492.65517241379314</v>
      </c>
      <c r="F35" t="s">
        <v>4140</v>
      </c>
    </row>
    <row r="36" spans="2:6" x14ac:dyDescent="0.35">
      <c r="B36" s="25" t="s">
        <v>4131</v>
      </c>
      <c r="C36" s="67" t="s">
        <v>2754</v>
      </c>
      <c r="D36" s="26">
        <v>179.40229885057474</v>
      </c>
      <c r="F36" t="s">
        <v>4140</v>
      </c>
    </row>
    <row r="37" spans="2:6" x14ac:dyDescent="0.35">
      <c r="B37" s="25" t="s">
        <v>4132</v>
      </c>
      <c r="C37" s="67" t="s">
        <v>2756</v>
      </c>
      <c r="D37" s="26">
        <v>217.88505747126436</v>
      </c>
      <c r="F37" t="s">
        <v>4140</v>
      </c>
    </row>
    <row r="38" spans="2:6" x14ac:dyDescent="0.35">
      <c r="B38" s="25" t="s">
        <v>4133</v>
      </c>
      <c r="C38" s="67" t="s">
        <v>2758</v>
      </c>
      <c r="D38" s="26">
        <v>780.41379310344837</v>
      </c>
      <c r="F38" t="s">
        <v>4140</v>
      </c>
    </row>
    <row r="39" spans="2:6" x14ac:dyDescent="0.35">
      <c r="B39" s="25" t="s">
        <v>4134</v>
      </c>
      <c r="C39" s="67" t="s">
        <v>2761</v>
      </c>
      <c r="D39" s="26">
        <v>103.59770114942528</v>
      </c>
      <c r="F39" t="s">
        <v>4140</v>
      </c>
    </row>
    <row r="40" spans="2:6" x14ac:dyDescent="0.35">
      <c r="B40" s="25" t="s">
        <v>4135</v>
      </c>
      <c r="C40" s="67" t="s">
        <v>2762</v>
      </c>
      <c r="D40" s="26">
        <v>122.34482758620689</v>
      </c>
      <c r="F40" t="s">
        <v>4140</v>
      </c>
    </row>
    <row r="41" spans="2:6" x14ac:dyDescent="0.35">
      <c r="B41" s="25" t="s">
        <v>4136</v>
      </c>
      <c r="C41" s="67" t="s">
        <v>2765</v>
      </c>
      <c r="D41" s="26">
        <v>16480.160919540231</v>
      </c>
      <c r="F41" t="s">
        <v>4140</v>
      </c>
    </row>
    <row r="42" spans="2:6" x14ac:dyDescent="0.35">
      <c r="B42" s="25" t="s">
        <v>4137</v>
      </c>
      <c r="C42" s="67" t="s">
        <v>2764</v>
      </c>
      <c r="D42" s="26">
        <v>4119.7931034482754</v>
      </c>
      <c r="F42" t="s">
        <v>4140</v>
      </c>
    </row>
    <row r="43" spans="2:6" x14ac:dyDescent="0.35">
      <c r="B43" s="25" t="s">
        <v>4138</v>
      </c>
      <c r="C43" s="67" t="s">
        <v>2768</v>
      </c>
      <c r="D43" s="26">
        <v>2367.8850574712642</v>
      </c>
      <c r="F43" t="s">
        <v>4140</v>
      </c>
    </row>
    <row r="44" spans="2:6" x14ac:dyDescent="0.35">
      <c r="B44" s="25" t="s">
        <v>4139</v>
      </c>
      <c r="C44" s="67" t="s">
        <v>2769</v>
      </c>
      <c r="D44" s="26">
        <v>591.64367816091954</v>
      </c>
      <c r="F44" t="s">
        <v>4140</v>
      </c>
    </row>
    <row r="45" spans="2:6" x14ac:dyDescent="0.35">
      <c r="B45" s="25" t="s">
        <v>4275</v>
      </c>
      <c r="C45" s="24" t="s">
        <v>4281</v>
      </c>
      <c r="D45" s="26">
        <v>154417.908045977</v>
      </c>
    </row>
    <row r="46" spans="2:6" x14ac:dyDescent="0.35">
      <c r="B46" s="25" t="s">
        <v>4276</v>
      </c>
      <c r="C46" s="24" t="s">
        <v>4282</v>
      </c>
      <c r="D46" s="26">
        <v>61505.011494252874</v>
      </c>
    </row>
    <row r="47" spans="2:6" x14ac:dyDescent="0.35">
      <c r="B47" s="25" t="s">
        <v>4277</v>
      </c>
      <c r="C47" s="24" t="s">
        <v>4282</v>
      </c>
      <c r="D47" s="26">
        <v>61505.091954022988</v>
      </c>
    </row>
    <row r="48" spans="2:6" x14ac:dyDescent="0.35">
      <c r="B48" s="25" t="s">
        <v>4278</v>
      </c>
      <c r="C48" s="24" t="s">
        <v>4283</v>
      </c>
      <c r="D48" s="26">
        <v>16042.218390804597</v>
      </c>
    </row>
    <row r="49" spans="2:4" x14ac:dyDescent="0.35">
      <c r="B49" s="25" t="s">
        <v>4279</v>
      </c>
      <c r="C49" s="24" t="s">
        <v>4284</v>
      </c>
      <c r="D49" s="26">
        <v>40294.839080459773</v>
      </c>
    </row>
    <row r="50" spans="2:4" x14ac:dyDescent="0.35">
      <c r="B50" s="25" t="s">
        <v>4280</v>
      </c>
      <c r="C50" s="24" t="s">
        <v>4283</v>
      </c>
      <c r="D50" s="26">
        <v>16042.264367816093</v>
      </c>
    </row>
  </sheetData>
  <sheetProtection algorithmName="SHA-512" hashValue="mOmbiuJfqd69SDYoyYwCfona80XxvKbb2xZbmwcr8pzNn7vQzti4fJuAp+hIYJ/cnVi00G5H+4Libgfr1rBT1g==" saltValue="+WvEpNg+4CTyJFoNrmnXYw==" spinCount="100000" sheet="1" sort="0" autoFilter="0" pivotTables="0"/>
  <phoneticPr fontId="9" type="noConversion"/>
  <pageMargins left="0.511811024" right="0.511811024" top="0.78740157499999996" bottom="0.78740157499999996" header="0.31496062000000002" footer="0.31496062000000002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52355-982B-4201-B4DE-A9A5073D7BE9}">
  <dimension ref="A1"/>
  <sheetViews>
    <sheetView showGridLines="0" showRowColHeaders="0" tabSelected="1" workbookViewId="0"/>
  </sheetViews>
  <sheetFormatPr defaultRowHeight="14.5" x14ac:dyDescent="0.35"/>
  <sheetData/>
  <sheetProtection algorithmName="SHA-512" hashValue="JCLs6mTJlbMn3zDhhyaiu9mk0Vwji81zbhIDEjMcT7Mn70wluj+25DxGbYV7FvpJM542e3ypwXhXyhKTVOG9EA==" saltValue="+bpRq7N1Uhcg9JilWw7Q9g==" spinCount="100000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E6037-780B-4E32-8C94-4FDA66F8BB75}">
  <dimension ref="A1:F4"/>
  <sheetViews>
    <sheetView showGridLines="0" showRowColHeaders="0" workbookViewId="0">
      <selection sqref="A1:F4"/>
    </sheetView>
  </sheetViews>
  <sheetFormatPr defaultRowHeight="14.5" x14ac:dyDescent="0.35"/>
  <sheetData>
    <row r="1" spans="1:6" ht="15" customHeight="1" x14ac:dyDescent="0.35">
      <c r="A1" s="100" t="s">
        <v>894</v>
      </c>
      <c r="B1" s="100"/>
      <c r="C1" s="100"/>
      <c r="D1" s="100"/>
      <c r="E1" s="100"/>
      <c r="F1" s="100"/>
    </row>
    <row r="2" spans="1:6" ht="15" customHeight="1" x14ac:dyDescent="0.35">
      <c r="A2" s="100"/>
      <c r="B2" s="100"/>
      <c r="C2" s="100"/>
      <c r="D2" s="100"/>
      <c r="E2" s="100"/>
      <c r="F2" s="100"/>
    </row>
    <row r="3" spans="1:6" ht="15" customHeight="1" x14ac:dyDescent="0.35">
      <c r="A3" s="100"/>
      <c r="B3" s="100"/>
      <c r="C3" s="100"/>
      <c r="D3" s="100"/>
      <c r="E3" s="100"/>
      <c r="F3" s="100"/>
    </row>
    <row r="4" spans="1:6" x14ac:dyDescent="0.35">
      <c r="A4" s="100"/>
      <c r="B4" s="100"/>
      <c r="C4" s="100"/>
      <c r="D4" s="100"/>
      <c r="E4" s="100"/>
      <c r="F4" s="100"/>
    </row>
  </sheetData>
  <mergeCells count="1">
    <mergeCell ref="A1:F4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6B45C-2A0D-4A49-AF01-A17F9772F082}">
  <dimension ref="A1:F4"/>
  <sheetViews>
    <sheetView showGridLines="0" showRowColHeaders="0" workbookViewId="0">
      <selection sqref="A1:F4"/>
    </sheetView>
  </sheetViews>
  <sheetFormatPr defaultRowHeight="14.5" x14ac:dyDescent="0.35"/>
  <sheetData>
    <row r="1" spans="1:6" x14ac:dyDescent="0.35">
      <c r="A1" s="100" t="s">
        <v>148</v>
      </c>
      <c r="B1" s="100"/>
      <c r="C1" s="100"/>
      <c r="D1" s="100"/>
      <c r="E1" s="100"/>
      <c r="F1" s="100"/>
    </row>
    <row r="2" spans="1:6" x14ac:dyDescent="0.35">
      <c r="A2" s="100"/>
      <c r="B2" s="100"/>
      <c r="C2" s="100"/>
      <c r="D2" s="100"/>
      <c r="E2" s="100"/>
      <c r="F2" s="100"/>
    </row>
    <row r="3" spans="1:6" x14ac:dyDescent="0.35">
      <c r="A3" s="100"/>
      <c r="B3" s="100"/>
      <c r="C3" s="100"/>
      <c r="D3" s="100"/>
      <c r="E3" s="100"/>
      <c r="F3" s="100"/>
    </row>
    <row r="4" spans="1:6" x14ac:dyDescent="0.35">
      <c r="A4" s="100"/>
      <c r="B4" s="100"/>
      <c r="C4" s="100"/>
      <c r="D4" s="100"/>
      <c r="E4" s="100"/>
      <c r="F4" s="100"/>
    </row>
  </sheetData>
  <mergeCells count="1">
    <mergeCell ref="A1:F4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6 F 2 B V w 2 v 6 X i n A A A A + Q A A A B I A H A B D b 2 5 m a W c v U G F j a 2 F n Z S 5 4 b W w g o h g A K K A U A A A A A A A A A A A A A A A A A A A A A A A A A A A A h c / B C o I w H A b w V 5 H d 3 d a K S P k 7 o a 4 J U R B d x 1 w 6 0 i l u N t + t Q 4 / U K y S U 1 a 3 j 9 / E 7 f N / j d o d 0 q K v g q j q r G 5 O g G a Y o U E Y 2 u T Z F g n p 3 D l c o 5 b A T 8 i I K F Y z Y 2 H i w e Y J K 5 9 q Y E O 8 9 9 n P c d A V h l M 7 I K d s e Z K l q g T 5 Y / 8 e h N t Y J I x X i c H y N 4 Q x H C 7 x k L M J 0 t E C m H j J t v o a N k z E F 8 l P C p q 9 c 3 y n e u n C 9 B z J F I O 8 b / A l Q S w M E F A A C A A g A 6 F 2 B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h d g V c o i k e 4 D g A A A B E A A A A T A B w A R m 9 y b X V s Y X M v U 2 V j d G l v b j E u b S C i G A A o o B Q A A A A A A A A A A A A A A A A A A A A A A A A A A A A r T k 0 u y c z P U w i G 0 I b W A F B L A Q I t A B Q A A g A I A O h d g V c N r + l 4 p w A A A P k A A A A S A A A A A A A A A A A A A A A A A A A A A A B D b 2 5 m a W c v U G F j a 2 F n Z S 5 4 b W x Q S w E C L Q A U A A I A C A D o X Y F X D 8 r p q 6 Q A A A D p A A A A E w A A A A A A A A A A A A A A A A D z A A A A W 0 N v b n R l b n R f V H l w Z X N d L n h t b F B L A Q I t A B Q A A g A I A O h d g V c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K T n r U t 5 q N S a d O l t h I C I K b A A A A A A I A A A A A A A N m A A D A A A A A E A A A A I 4 9 Y 2 j o d Y B x Q 5 7 c I L R Q 5 G o A A A A A B I A A A K A A A A A Q A A A A d 7 F z s F 2 F 6 c n 5 D c g I N Q D / m l A A A A C G / t d F H b 5 1 C i T Z y f 4 Q 9 n G r b p V M S e P Y b D 3 u e h S C s u v Y V h 1 q P e T l D h n m y g 8 G b W i D 1 s u g q M v 6 G Q Y Y r o K 5 V 2 8 R F 9 m 9 M I 8 n l 4 r F h r C s v d 7 f K E H 7 y h Q A A A D 6 e N b C D E 9 Y c v X d O k / x y h g E 6 P 2 A 5 w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E6EDB1EF1932438519FE40AA276F59" ma:contentTypeVersion="6" ma:contentTypeDescription="Crie um novo documento." ma:contentTypeScope="" ma:versionID="92928d6a69ae0c7d600cb2a78be4206e">
  <xsd:schema xmlns:xsd="http://www.w3.org/2001/XMLSchema" xmlns:xs="http://www.w3.org/2001/XMLSchema" xmlns:p="http://schemas.microsoft.com/office/2006/metadata/properties" xmlns:ns2="e041487b-8551-4cb5-bb3e-24d6c7e1e22d" xmlns:ns3="05f87ab7-0fe9-4f75-83c6-0e07a15c4c21" targetNamespace="http://schemas.microsoft.com/office/2006/metadata/properties" ma:root="true" ma:fieldsID="78eec41193ec865e79e59c5bae04561d" ns2:_="" ns3:_="">
    <xsd:import namespace="e041487b-8551-4cb5-bb3e-24d6c7e1e22d"/>
    <xsd:import namespace="05f87ab7-0fe9-4f75-83c6-0e07a15c4c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41487b-8551-4cb5-bb3e-24d6c7e1e2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f87ab7-0fe9-4f75-83c6-0e07a15c4c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EAF646-87DF-4B67-B188-27A1150AB64B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B6D00ED-38B4-47D2-8DB7-EB477091C06A}"/>
</file>

<file path=customXml/itemProps3.xml><?xml version="1.0" encoding="utf-8"?>
<ds:datastoreItem xmlns:ds="http://schemas.openxmlformats.org/officeDocument/2006/customXml" ds:itemID="{287CC21C-8D44-4A8B-A76A-6C730BF2CBED}"/>
</file>

<file path=customXml/itemProps4.xml><?xml version="1.0" encoding="utf-8"?>
<ds:datastoreItem xmlns:ds="http://schemas.openxmlformats.org/officeDocument/2006/customXml" ds:itemID="{EF812941-6AF5-4A5B-ADEC-DF794DD587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NCE</vt:lpstr>
      <vt:lpstr>NCE EDUC</vt:lpstr>
      <vt:lpstr>Perpetuo CORP</vt:lpstr>
      <vt:lpstr>Perpetuo EDUC</vt:lpstr>
      <vt:lpstr>PRO RATA</vt:lpstr>
      <vt:lpstr>Servidores</vt:lpstr>
      <vt:lpstr>Home</vt:lpstr>
      <vt:lpstr>Segmento educ e corp</vt:lpstr>
      <vt:lpstr>Segmento PER.</vt:lpstr>
      <vt:lpstr>Cotação</vt:lpstr>
      <vt:lpstr>PNs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Souza</dc:creator>
  <cp:lastModifiedBy>Felipe Souza</cp:lastModifiedBy>
  <dcterms:created xsi:type="dcterms:W3CDTF">2022-02-03T21:34:38Z</dcterms:created>
  <dcterms:modified xsi:type="dcterms:W3CDTF">2026-05-04T13:28:57Z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0x0101004EE6EDB1EF1932438519FE40AA276F59</vt:lpwstr>
  </property>
</Properties>
</file>